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INAS DO LEÃO\CASAS POPULARES ML\Casinhas São Miguel + Uma\Arquivos Licitação\"/>
    </mc:Choice>
  </mc:AlternateContent>
  <bookViews>
    <workbookView xWindow="0" yWindow="0" windowWidth="23040" windowHeight="9252" firstSheet="6" activeTab="6"/>
  </bookViews>
  <sheets>
    <sheet name="Original" sheetId="2" state="hidden" r:id="rId1"/>
    <sheet name="Editável" sheetId="20" state="hidden" r:id="rId2"/>
    <sheet name="Nossa" sheetId="21" state="hidden" r:id="rId3"/>
    <sheet name="Editável (2)" sheetId="22" state="hidden" r:id="rId4"/>
    <sheet name="Editável (3)" sheetId="23" state="hidden" r:id="rId5"/>
    <sheet name="COMPLETA" sheetId="24" state="hidden" r:id="rId6"/>
    <sheet name="COMPLETA (2)" sheetId="25" r:id="rId7"/>
    <sheet name="CRONOGRAMA" sheetId="26" r:id="rId8"/>
  </sheets>
  <externalReferences>
    <externalReference r:id="rId9"/>
  </externalReferences>
  <definedNames>
    <definedName name="_xlnm.Print_Area" localSheetId="7">CRONOGRAMA!$A$1:$O$52</definedName>
    <definedName name="CRONO.MaxParc" hidden="1">[1]CRONO!#REF!+[1]CRONO!A1</definedName>
  </definedNames>
  <calcPr calcId="152511" concurrentCalc="0"/>
</workbook>
</file>

<file path=xl/calcChain.xml><?xml version="1.0" encoding="utf-8"?>
<calcChain xmlns="http://schemas.openxmlformats.org/spreadsheetml/2006/main">
  <c r="B35" i="26" l="1"/>
  <c r="B33" i="26"/>
  <c r="B31" i="26"/>
  <c r="B29" i="26"/>
  <c r="B27" i="26"/>
  <c r="B25" i="26"/>
  <c r="B23" i="26"/>
  <c r="B21" i="26"/>
  <c r="B19" i="26"/>
  <c r="B17" i="26"/>
  <c r="B15" i="26"/>
  <c r="B13" i="26"/>
  <c r="B11" i="26"/>
  <c r="B9" i="26"/>
  <c r="B7" i="26"/>
  <c r="B5" i="26"/>
  <c r="F5" i="26"/>
  <c r="H6" i="26"/>
  <c r="F7" i="26"/>
  <c r="H8" i="26"/>
  <c r="H42" i="26"/>
  <c r="F9" i="26"/>
  <c r="I10" i="26"/>
  <c r="F23" i="26"/>
  <c r="I24" i="26"/>
  <c r="F25" i="26"/>
  <c r="I26" i="26"/>
  <c r="I42" i="26"/>
  <c r="J10" i="26"/>
  <c r="F11" i="26"/>
  <c r="J12" i="26"/>
  <c r="F13" i="26"/>
  <c r="J14" i="26"/>
  <c r="J42" i="26"/>
  <c r="F15" i="26"/>
  <c r="K16" i="26"/>
  <c r="F19" i="26"/>
  <c r="K20" i="26"/>
  <c r="K42" i="26"/>
  <c r="L16" i="26"/>
  <c r="L20" i="26"/>
  <c r="F29" i="26"/>
  <c r="L30" i="26"/>
  <c r="L42" i="26"/>
  <c r="F17" i="26"/>
  <c r="M18" i="26"/>
  <c r="M30" i="26"/>
  <c r="M42" i="26"/>
  <c r="N18" i="26"/>
  <c r="F21" i="26"/>
  <c r="N22" i="26"/>
  <c r="N42" i="26"/>
  <c r="O22" i="26"/>
  <c r="O24" i="26"/>
  <c r="O26" i="26"/>
  <c r="F27" i="26"/>
  <c r="O28" i="26"/>
  <c r="F31" i="26"/>
  <c r="O32" i="26"/>
  <c r="F33" i="26"/>
  <c r="O34" i="26"/>
  <c r="F35" i="26"/>
  <c r="O36" i="26"/>
  <c r="O42" i="26"/>
  <c r="H45" i="26"/>
  <c r="F37" i="26"/>
  <c r="H43" i="26"/>
  <c r="I45" i="26"/>
  <c r="I43" i="26"/>
  <c r="J45" i="26"/>
  <c r="J43" i="26"/>
  <c r="K45" i="26"/>
  <c r="K43" i="26"/>
  <c r="L45" i="26"/>
  <c r="L43" i="26"/>
  <c r="M45" i="26"/>
  <c r="M43" i="26"/>
  <c r="N45" i="26"/>
  <c r="N43" i="26"/>
  <c r="O45" i="26"/>
  <c r="O43" i="26"/>
  <c r="H41" i="26"/>
  <c r="H47" i="26"/>
  <c r="I41" i="26"/>
  <c r="I47" i="26"/>
  <c r="J41" i="26"/>
  <c r="J47" i="26"/>
  <c r="K41" i="26"/>
  <c r="K47" i="26"/>
  <c r="L41" i="26"/>
  <c r="L47" i="26"/>
  <c r="M41" i="26"/>
  <c r="M47" i="26"/>
  <c r="N41" i="26"/>
  <c r="N47" i="26"/>
  <c r="O41" i="26"/>
  <c r="O47" i="26"/>
  <c r="O46" i="26"/>
  <c r="N46" i="26"/>
  <c r="M46" i="26"/>
  <c r="L46" i="26"/>
  <c r="K46" i="26"/>
  <c r="J46" i="26"/>
  <c r="I46" i="26"/>
  <c r="H46" i="26"/>
  <c r="O40" i="26"/>
  <c r="N40" i="26"/>
  <c r="M40" i="26"/>
  <c r="L40" i="26"/>
  <c r="K40" i="26"/>
  <c r="J40" i="26"/>
  <c r="I40" i="26"/>
  <c r="H40" i="26"/>
  <c r="C35" i="26"/>
  <c r="C33" i="26"/>
  <c r="C31" i="26"/>
  <c r="C29" i="26"/>
  <c r="C27" i="26"/>
  <c r="C25" i="26"/>
  <c r="C23" i="26"/>
  <c r="C21" i="26"/>
  <c r="C19" i="26"/>
  <c r="C17" i="26"/>
  <c r="C15" i="26"/>
  <c r="C13" i="26"/>
  <c r="C11" i="26"/>
  <c r="C9" i="26"/>
  <c r="C7" i="26"/>
  <c r="C5" i="26"/>
  <c r="L126" i="25"/>
  <c r="L123" i="25"/>
  <c r="L120" i="25"/>
  <c r="L35" i="25"/>
  <c r="L28" i="25"/>
  <c r="K102" i="25"/>
  <c r="I125" i="25"/>
  <c r="I122" i="25"/>
  <c r="I119" i="25"/>
  <c r="I107" i="25"/>
  <c r="I108" i="25"/>
  <c r="I109" i="25"/>
  <c r="I110" i="25"/>
  <c r="I111" i="25"/>
  <c r="I112" i="25"/>
  <c r="I113" i="25"/>
  <c r="I114" i="25"/>
  <c r="I115" i="25"/>
  <c r="I116" i="25"/>
  <c r="I106" i="25"/>
  <c r="I100" i="25"/>
  <c r="I101" i="25"/>
  <c r="I102" i="25"/>
  <c r="I103" i="25"/>
  <c r="I99" i="25"/>
  <c r="I86" i="25"/>
  <c r="I87" i="25"/>
  <c r="I88" i="25"/>
  <c r="I89" i="25"/>
  <c r="I90" i="25"/>
  <c r="I91" i="25"/>
  <c r="I92" i="25"/>
  <c r="I93" i="25"/>
  <c r="I94" i="25"/>
  <c r="I95" i="25"/>
  <c r="I96" i="25"/>
  <c r="I85" i="25"/>
  <c r="I74" i="25"/>
  <c r="I75" i="25"/>
  <c r="I76" i="25"/>
  <c r="I77" i="25"/>
  <c r="I78" i="25"/>
  <c r="I79" i="25"/>
  <c r="I80" i="25"/>
  <c r="I81" i="25"/>
  <c r="I82" i="25"/>
  <c r="I73" i="25"/>
  <c r="I68" i="25"/>
  <c r="I69" i="25"/>
  <c r="I70" i="25"/>
  <c r="I67" i="25"/>
  <c r="I60" i="25"/>
  <c r="I61" i="25"/>
  <c r="I62" i="25"/>
  <c r="I63" i="25"/>
  <c r="I59" i="25"/>
  <c r="I54" i="25"/>
  <c r="I55" i="25"/>
  <c r="I56" i="25"/>
  <c r="I53" i="25"/>
  <c r="I45" i="25"/>
  <c r="I46" i="25"/>
  <c r="I47" i="25"/>
  <c r="I48" i="25"/>
  <c r="I49" i="25"/>
  <c r="I44" i="25"/>
  <c r="I38" i="25"/>
  <c r="I39" i="25"/>
  <c r="I40" i="25"/>
  <c r="I41" i="25"/>
  <c r="I37" i="25"/>
  <c r="I34" i="25"/>
  <c r="I31" i="25"/>
  <c r="I30" i="25"/>
  <c r="I27" i="25"/>
  <c r="I14" i="25"/>
  <c r="I15" i="25"/>
  <c r="I16" i="25"/>
  <c r="I17" i="25"/>
  <c r="I18" i="25"/>
  <c r="I19" i="25"/>
  <c r="I20" i="25"/>
  <c r="I21" i="25"/>
  <c r="I22" i="25"/>
  <c r="I23" i="25"/>
  <c r="I24" i="25"/>
  <c r="I13" i="25"/>
  <c r="I10" i="25"/>
  <c r="I9" i="25"/>
  <c r="I8" i="25"/>
  <c r="L125" i="25"/>
  <c r="L122" i="25"/>
  <c r="L119" i="25"/>
  <c r="L107" i="25"/>
  <c r="L108" i="25"/>
  <c r="L109" i="25"/>
  <c r="L110" i="25"/>
  <c r="L111" i="25"/>
  <c r="L112" i="25"/>
  <c r="L113" i="25"/>
  <c r="L114" i="25"/>
  <c r="L115" i="25"/>
  <c r="L116" i="25"/>
  <c r="L100" i="25"/>
  <c r="L101" i="25"/>
  <c r="L102" i="25"/>
  <c r="L103" i="25"/>
  <c r="L106" i="25"/>
  <c r="L99" i="25"/>
  <c r="L86" i="25"/>
  <c r="L87" i="25"/>
  <c r="L88" i="25"/>
  <c r="L89" i="25"/>
  <c r="L90" i="25"/>
  <c r="L91" i="25"/>
  <c r="L92" i="25"/>
  <c r="L93" i="25"/>
  <c r="L94" i="25"/>
  <c r="L95" i="25"/>
  <c r="L96" i="25"/>
  <c r="L85" i="25"/>
  <c r="L74" i="25"/>
  <c r="L75" i="25"/>
  <c r="L76" i="25"/>
  <c r="L77" i="25"/>
  <c r="L78" i="25"/>
  <c r="L79" i="25"/>
  <c r="L80" i="25"/>
  <c r="L81" i="25"/>
  <c r="L82" i="25"/>
  <c r="L68" i="25"/>
  <c r="L69" i="25"/>
  <c r="L70" i="25"/>
  <c r="L60" i="25"/>
  <c r="L61" i="25"/>
  <c r="L62" i="25"/>
  <c r="L63" i="25"/>
  <c r="L59" i="25"/>
  <c r="L64" i="25"/>
  <c r="L73" i="25"/>
  <c r="L67" i="25"/>
  <c r="L54" i="25"/>
  <c r="L55" i="25"/>
  <c r="L56" i="25"/>
  <c r="L45" i="25"/>
  <c r="L46" i="25"/>
  <c r="L47" i="25"/>
  <c r="L48" i="25"/>
  <c r="L49" i="25"/>
  <c r="L53" i="25"/>
  <c r="L44" i="25"/>
  <c r="L31" i="25"/>
  <c r="L38" i="25"/>
  <c r="L39" i="25"/>
  <c r="L40" i="25"/>
  <c r="L41" i="25"/>
  <c r="L37" i="25"/>
  <c r="L34" i="25"/>
  <c r="L30" i="25"/>
  <c r="L27" i="25"/>
  <c r="L14" i="25"/>
  <c r="L15" i="25"/>
  <c r="L16" i="25"/>
  <c r="L17" i="25"/>
  <c r="L18" i="25"/>
  <c r="L19" i="25"/>
  <c r="L20" i="25"/>
  <c r="L21" i="25"/>
  <c r="L22" i="25"/>
  <c r="L23" i="25"/>
  <c r="L24" i="25"/>
  <c r="L13" i="25"/>
  <c r="L9" i="25"/>
  <c r="L10" i="25"/>
  <c r="L8" i="25"/>
  <c r="L42" i="25"/>
  <c r="L50" i="25"/>
  <c r="K103" i="25"/>
  <c r="L104" i="25"/>
  <c r="L11" i="25"/>
  <c r="L25" i="25"/>
  <c r="L32" i="25"/>
  <c r="L57" i="25"/>
  <c r="L65" i="25"/>
  <c r="L71" i="25"/>
  <c r="L83" i="25"/>
  <c r="L97" i="25"/>
  <c r="L117" i="25"/>
  <c r="L127" i="25"/>
  <c r="K37" i="25"/>
  <c r="K38" i="25"/>
  <c r="K39" i="25"/>
  <c r="K40" i="25"/>
  <c r="K41" i="25"/>
  <c r="K67" i="25"/>
  <c r="K68" i="25"/>
  <c r="K69" i="25"/>
  <c r="K70" i="25"/>
  <c r="K125" i="25"/>
  <c r="K122" i="25"/>
  <c r="K74" i="25"/>
  <c r="K75" i="25"/>
  <c r="K76" i="25"/>
  <c r="K77" i="25"/>
  <c r="K78" i="25"/>
  <c r="K79" i="25"/>
  <c r="K80" i="25"/>
  <c r="K81" i="25"/>
  <c r="K82" i="25"/>
  <c r="K86" i="25"/>
  <c r="K87" i="25"/>
  <c r="K88" i="25"/>
  <c r="K89" i="25"/>
  <c r="K90" i="25"/>
  <c r="K91" i="25"/>
  <c r="K92" i="25"/>
  <c r="K93" i="25"/>
  <c r="K94" i="25"/>
  <c r="K95" i="25"/>
  <c r="K96" i="25"/>
  <c r="K100" i="25"/>
  <c r="K101" i="25"/>
  <c r="K107" i="25"/>
  <c r="K108" i="25"/>
  <c r="K109" i="25"/>
  <c r="K110" i="25"/>
  <c r="K111" i="25"/>
  <c r="K112" i="25"/>
  <c r="K113" i="25"/>
  <c r="K114" i="25"/>
  <c r="K115" i="25"/>
  <c r="K116" i="25"/>
  <c r="K119" i="25"/>
  <c r="K106" i="25"/>
  <c r="K99" i="25"/>
  <c r="K85" i="25"/>
  <c r="K73" i="25"/>
  <c r="K45" i="25"/>
  <c r="K46" i="25"/>
  <c r="K47" i="25"/>
  <c r="K48" i="25"/>
  <c r="K49" i="25"/>
  <c r="K54" i="25"/>
  <c r="K55" i="25"/>
  <c r="K56" i="25"/>
  <c r="K60" i="25"/>
  <c r="K61" i="25"/>
  <c r="K62" i="25"/>
  <c r="K63" i="25"/>
  <c r="K59" i="25"/>
  <c r="K53" i="25"/>
  <c r="K44" i="25"/>
  <c r="K31" i="25"/>
  <c r="K34" i="25"/>
  <c r="K30" i="25"/>
  <c r="K27" i="25"/>
  <c r="K14" i="25"/>
  <c r="K15" i="25"/>
  <c r="K16" i="25"/>
  <c r="K17" i="25"/>
  <c r="K18" i="25"/>
  <c r="K19" i="25"/>
  <c r="K20" i="25"/>
  <c r="K21" i="25"/>
  <c r="K22" i="25"/>
  <c r="K23" i="25"/>
  <c r="K24" i="25"/>
  <c r="K13" i="25"/>
  <c r="K9" i="25"/>
  <c r="K10" i="25"/>
  <c r="K8" i="25"/>
  <c r="M153" i="24"/>
  <c r="M188" i="24"/>
  <c r="L153" i="24"/>
  <c r="L188" i="24"/>
  <c r="K153" i="24"/>
  <c r="K188" i="24"/>
  <c r="L187" i="24"/>
  <c r="M187" i="24"/>
  <c r="K187" i="24"/>
  <c r="L174" i="24"/>
  <c r="M174" i="24"/>
  <c r="K174" i="24"/>
  <c r="L159" i="24"/>
  <c r="M159" i="24"/>
  <c r="K159" i="24"/>
  <c r="L149" i="24"/>
  <c r="M149" i="24"/>
  <c r="K149" i="24"/>
  <c r="M135" i="24"/>
  <c r="L135" i="24"/>
  <c r="K135" i="24"/>
  <c r="L121" i="24"/>
  <c r="M121" i="24"/>
  <c r="K121" i="24"/>
  <c r="L112" i="24"/>
  <c r="M112" i="24"/>
  <c r="K112" i="24"/>
  <c r="L103" i="24"/>
  <c r="M103" i="24"/>
  <c r="K103" i="24"/>
  <c r="L96" i="24"/>
  <c r="M96" i="24"/>
  <c r="K96" i="24"/>
  <c r="L92" i="24"/>
  <c r="M92" i="24"/>
  <c r="K92" i="24"/>
  <c r="L78" i="24"/>
  <c r="M78" i="24"/>
  <c r="K78" i="24"/>
  <c r="L74" i="24"/>
  <c r="M74" i="24"/>
  <c r="K74" i="24"/>
  <c r="L71" i="24"/>
  <c r="M71" i="24"/>
  <c r="K71" i="24"/>
  <c r="L64" i="24"/>
  <c r="M64" i="24"/>
  <c r="K64" i="24"/>
  <c r="L56" i="24"/>
  <c r="M56" i="24"/>
  <c r="K56" i="24"/>
  <c r="L45" i="24"/>
  <c r="M45" i="24"/>
  <c r="K45" i="24"/>
  <c r="L38" i="24"/>
  <c r="M38" i="24"/>
  <c r="K38" i="24"/>
  <c r="L25" i="24"/>
  <c r="M25" i="24"/>
  <c r="K25" i="24"/>
  <c r="M117" i="24"/>
  <c r="L117" i="24"/>
  <c r="K117" i="24"/>
  <c r="M108" i="24"/>
  <c r="L108" i="24"/>
  <c r="K108" i="24"/>
  <c r="M83" i="24"/>
  <c r="L83" i="24"/>
  <c r="K83" i="24"/>
  <c r="M30" i="24"/>
  <c r="L30" i="24"/>
  <c r="K30" i="24"/>
  <c r="L12" i="24"/>
  <c r="M12" i="24"/>
  <c r="K12" i="24"/>
  <c r="M186" i="24"/>
  <c r="M185" i="24"/>
  <c r="M184" i="24"/>
  <c r="M183" i="24"/>
  <c r="M182" i="24"/>
  <c r="M181" i="24"/>
  <c r="M180" i="24"/>
  <c r="M179" i="24"/>
  <c r="M178" i="24"/>
  <c r="M177" i="24"/>
  <c r="M176" i="24"/>
  <c r="M173" i="24"/>
  <c r="M172" i="24"/>
  <c r="M171" i="24"/>
  <c r="M170" i="24"/>
  <c r="M169" i="24"/>
  <c r="M168" i="24"/>
  <c r="M167" i="24"/>
  <c r="M166" i="24"/>
  <c r="M165" i="24"/>
  <c r="M164" i="24"/>
  <c r="M163" i="24"/>
  <c r="M162" i="24"/>
  <c r="M161" i="24"/>
  <c r="M158" i="24"/>
  <c r="M157" i="24"/>
  <c r="M156" i="24"/>
  <c r="M155" i="24"/>
  <c r="M151" i="24"/>
  <c r="M148" i="24"/>
  <c r="M147" i="24"/>
  <c r="M146" i="24"/>
  <c r="M145" i="24"/>
  <c r="M144" i="24"/>
  <c r="M143" i="24"/>
  <c r="M142" i="24"/>
  <c r="M141" i="24"/>
  <c r="M140" i="24"/>
  <c r="M139" i="24"/>
  <c r="M138" i="24"/>
  <c r="M137" i="24"/>
  <c r="M134" i="24"/>
  <c r="M133" i="24"/>
  <c r="M132" i="24"/>
  <c r="M131" i="24"/>
  <c r="M130" i="24"/>
  <c r="M129" i="24"/>
  <c r="M128" i="24"/>
  <c r="M127" i="24"/>
  <c r="M126" i="24"/>
  <c r="M125" i="24"/>
  <c r="M124" i="24"/>
  <c r="M123" i="24"/>
  <c r="M120" i="24"/>
  <c r="M119" i="24"/>
  <c r="M116" i="24"/>
  <c r="M115" i="24"/>
  <c r="M114" i="24"/>
  <c r="M111" i="24"/>
  <c r="M110" i="24"/>
  <c r="M107" i="24"/>
  <c r="M106" i="24"/>
  <c r="M105" i="24"/>
  <c r="M102" i="24"/>
  <c r="M101" i="24"/>
  <c r="M100" i="24"/>
  <c r="M99" i="24"/>
  <c r="M95" i="24"/>
  <c r="M94" i="24"/>
  <c r="M91" i="24"/>
  <c r="M90" i="24"/>
  <c r="M89" i="24"/>
  <c r="M88" i="24"/>
  <c r="M87" i="24"/>
  <c r="M86" i="24"/>
  <c r="M85" i="24"/>
  <c r="M82" i="24"/>
  <c r="M81" i="24"/>
  <c r="M80" i="24"/>
  <c r="M77" i="24"/>
  <c r="M76" i="24"/>
  <c r="M73" i="24"/>
  <c r="M70" i="24"/>
  <c r="M69" i="24"/>
  <c r="M68" i="24"/>
  <c r="M67" i="24"/>
  <c r="M66" i="24"/>
  <c r="M63" i="24"/>
  <c r="M62" i="24"/>
  <c r="M61" i="24"/>
  <c r="M60" i="24"/>
  <c r="M59" i="24"/>
  <c r="M58" i="24"/>
  <c r="M55" i="24"/>
  <c r="M54" i="24"/>
  <c r="M53" i="24"/>
  <c r="M52" i="24"/>
  <c r="M51" i="24"/>
  <c r="M50" i="24"/>
  <c r="M49" i="24"/>
  <c r="M48" i="24"/>
  <c r="M47" i="24"/>
  <c r="M44" i="24"/>
  <c r="M43" i="24"/>
  <c r="M42" i="24"/>
  <c r="M41" i="24"/>
  <c r="M40" i="24"/>
  <c r="M37" i="24"/>
  <c r="M36" i="24"/>
  <c r="M35" i="24"/>
  <c r="M34" i="24"/>
  <c r="M33" i="24"/>
  <c r="M29" i="24"/>
  <c r="M28" i="24"/>
  <c r="M27" i="24"/>
  <c r="M24" i="24"/>
  <c r="M23" i="24"/>
  <c r="M22" i="24"/>
  <c r="M21" i="24"/>
  <c r="M20" i="24"/>
  <c r="M19" i="24"/>
  <c r="M18" i="24"/>
  <c r="M17" i="24"/>
  <c r="M16" i="24"/>
  <c r="M15" i="24"/>
  <c r="M14" i="24"/>
  <c r="M10" i="24"/>
  <c r="M11" i="24"/>
  <c r="M9" i="24"/>
  <c r="H186" i="24"/>
  <c r="H185" i="24"/>
  <c r="H184" i="24"/>
  <c r="H183" i="24"/>
  <c r="H182" i="24"/>
  <c r="H181" i="24"/>
  <c r="H180" i="24"/>
  <c r="H179" i="24"/>
  <c r="H178" i="24"/>
  <c r="H177" i="24"/>
  <c r="H176" i="24"/>
  <c r="H173" i="24"/>
  <c r="H172" i="24"/>
  <c r="H171" i="24"/>
  <c r="H170" i="24"/>
  <c r="H169" i="24"/>
  <c r="H168" i="24"/>
  <c r="H167" i="24"/>
  <c r="H166" i="24"/>
  <c r="H165" i="24"/>
  <c r="H164" i="24"/>
  <c r="H163" i="24"/>
  <c r="H162" i="24"/>
  <c r="H161" i="24"/>
  <c r="H158" i="24"/>
  <c r="H157" i="24"/>
  <c r="H156" i="24"/>
  <c r="H155" i="24"/>
  <c r="H151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0" i="24"/>
  <c r="H119" i="24"/>
  <c r="H116" i="24"/>
  <c r="H115" i="24"/>
  <c r="H114" i="24"/>
  <c r="H111" i="24"/>
  <c r="H110" i="24"/>
  <c r="H107" i="24"/>
  <c r="H106" i="24"/>
  <c r="H105" i="24"/>
  <c r="H102" i="24"/>
  <c r="H101" i="24"/>
  <c r="H100" i="24"/>
  <c r="H99" i="24"/>
  <c r="H95" i="24"/>
  <c r="H94" i="24"/>
  <c r="H91" i="24"/>
  <c r="H90" i="24"/>
  <c r="H89" i="24"/>
  <c r="H88" i="24"/>
  <c r="H87" i="24"/>
  <c r="H86" i="24"/>
  <c r="H85" i="24"/>
  <c r="H82" i="24"/>
  <c r="H81" i="24"/>
  <c r="H80" i="24"/>
  <c r="H77" i="24"/>
  <c r="H76" i="24"/>
  <c r="H73" i="24"/>
  <c r="H70" i="24"/>
  <c r="H69" i="24"/>
  <c r="H68" i="24"/>
  <c r="H67" i="24"/>
  <c r="H66" i="24"/>
  <c r="H63" i="24"/>
  <c r="H62" i="24"/>
  <c r="H61" i="24"/>
  <c r="H60" i="24"/>
  <c r="H59" i="24"/>
  <c r="H58" i="24"/>
  <c r="H55" i="24"/>
  <c r="H54" i="24"/>
  <c r="H53" i="24"/>
  <c r="H52" i="24"/>
  <c r="H51" i="24"/>
  <c r="H50" i="24"/>
  <c r="H49" i="24"/>
  <c r="H48" i="24"/>
  <c r="H47" i="24"/>
  <c r="H44" i="24"/>
  <c r="H43" i="24"/>
  <c r="H42" i="24"/>
  <c r="H41" i="24"/>
  <c r="H40" i="24"/>
  <c r="H37" i="24"/>
  <c r="H36" i="24"/>
  <c r="H35" i="24"/>
  <c r="H34" i="24"/>
  <c r="H33" i="24"/>
  <c r="H29" i="24"/>
  <c r="H28" i="24"/>
  <c r="H27" i="24"/>
  <c r="H24" i="24"/>
  <c r="H23" i="24"/>
  <c r="H22" i="24"/>
  <c r="H21" i="24"/>
  <c r="H20" i="24"/>
  <c r="H19" i="24"/>
  <c r="H18" i="24"/>
  <c r="H17" i="24"/>
  <c r="H16" i="24"/>
  <c r="H15" i="24"/>
  <c r="H14" i="24"/>
  <c r="H10" i="24"/>
  <c r="H11" i="24"/>
  <c r="H9" i="24"/>
  <c r="J109" i="2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7" i="23"/>
  <c r="J93" i="23"/>
  <c r="J96" i="23"/>
  <c r="J95" i="23"/>
  <c r="J94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79" i="23"/>
  <c r="J78" i="23"/>
  <c r="J77" i="23"/>
  <c r="J76" i="23"/>
  <c r="J75" i="23"/>
  <c r="J74" i="23"/>
  <c r="J73" i="23"/>
  <c r="J72" i="23"/>
  <c r="J71" i="23"/>
  <c r="J67" i="23"/>
  <c r="J70" i="23"/>
  <c r="J69" i="23"/>
  <c r="J68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0" i="23"/>
  <c r="J98" i="23"/>
  <c r="J25" i="23"/>
  <c r="J54" i="23"/>
  <c r="F8" i="23"/>
  <c r="J7" i="23"/>
  <c r="J47" i="22"/>
  <c r="J49" i="22"/>
  <c r="J51" i="22"/>
  <c r="J53" i="22"/>
  <c r="J57" i="22"/>
  <c r="J59" i="22"/>
  <c r="J65" i="22"/>
  <c r="J81" i="22"/>
  <c r="J83" i="22"/>
  <c r="J85" i="22"/>
  <c r="J87" i="22"/>
  <c r="J89" i="22"/>
  <c r="J9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7" i="22"/>
  <c r="J96" i="22"/>
  <c r="J95" i="22"/>
  <c r="J94" i="22"/>
  <c r="J92" i="22"/>
  <c r="J90" i="22"/>
  <c r="J88" i="22"/>
  <c r="J86" i="22"/>
  <c r="J84" i="22"/>
  <c r="J82" i="22"/>
  <c r="J79" i="22"/>
  <c r="J77" i="22"/>
  <c r="J75" i="22"/>
  <c r="J73" i="22"/>
  <c r="J71" i="22"/>
  <c r="J69" i="22"/>
  <c r="J66" i="22"/>
  <c r="J64" i="22"/>
  <c r="J61" i="22"/>
  <c r="J58" i="22"/>
  <c r="J56" i="22"/>
  <c r="J52" i="22"/>
  <c r="J50" i="22"/>
  <c r="J48" i="22"/>
  <c r="J45" i="22"/>
  <c r="J43" i="22"/>
  <c r="J41" i="22"/>
  <c r="J40" i="22"/>
  <c r="J39" i="22"/>
  <c r="J38" i="22"/>
  <c r="J37" i="22"/>
  <c r="J36" i="22"/>
  <c r="J35" i="22"/>
  <c r="J34" i="22"/>
  <c r="J33" i="22"/>
  <c r="J31" i="22"/>
  <c r="J30" i="22"/>
  <c r="J29" i="22"/>
  <c r="J28" i="22"/>
  <c r="J27" i="22"/>
  <c r="J23" i="22"/>
  <c r="J21" i="22"/>
  <c r="J19" i="22"/>
  <c r="J17" i="22"/>
  <c r="J15" i="22"/>
  <c r="J12" i="22"/>
  <c r="J11" i="22"/>
  <c r="J10" i="22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0" i="21"/>
  <c r="J110" i="21"/>
  <c r="I110" i="21"/>
  <c r="J109" i="21"/>
  <c r="I109" i="21"/>
  <c r="J108" i="21"/>
  <c r="I108" i="21"/>
  <c r="J107" i="21"/>
  <c r="I107" i="21"/>
  <c r="J106" i="21"/>
  <c r="I106" i="21"/>
  <c r="J105" i="21"/>
  <c r="I105" i="21"/>
  <c r="J104" i="21"/>
  <c r="I104" i="21"/>
  <c r="J103" i="21"/>
  <c r="I103" i="21"/>
  <c r="J102" i="21"/>
  <c r="I102" i="21"/>
  <c r="J101" i="21"/>
  <c r="I101" i="21"/>
  <c r="J100" i="21"/>
  <c r="I100" i="21"/>
  <c r="J99" i="21"/>
  <c r="I99" i="21"/>
  <c r="J98" i="21"/>
  <c r="I97" i="21"/>
  <c r="J97" i="21"/>
  <c r="I96" i="21"/>
  <c r="J96" i="21"/>
  <c r="I95" i="21"/>
  <c r="J95" i="21"/>
  <c r="I94" i="21"/>
  <c r="J94" i="21"/>
  <c r="J92" i="21"/>
  <c r="I92" i="21"/>
  <c r="J91" i="21"/>
  <c r="I91" i="21"/>
  <c r="J90" i="21"/>
  <c r="I90" i="21"/>
  <c r="J89" i="21"/>
  <c r="I89" i="21"/>
  <c r="J88" i="21"/>
  <c r="I88" i="21"/>
  <c r="J87" i="21"/>
  <c r="I87" i="21"/>
  <c r="J86" i="21"/>
  <c r="I86" i="21"/>
  <c r="J85" i="21"/>
  <c r="I85" i="21"/>
  <c r="J84" i="21"/>
  <c r="I84" i="21"/>
  <c r="J83" i="21"/>
  <c r="I83" i="21"/>
  <c r="J82" i="21"/>
  <c r="I82" i="21"/>
  <c r="J81" i="21"/>
  <c r="I81" i="21"/>
  <c r="J80" i="21"/>
  <c r="I79" i="21"/>
  <c r="J79" i="21"/>
  <c r="I78" i="21"/>
  <c r="J78" i="21"/>
  <c r="I77" i="21"/>
  <c r="J77" i="21"/>
  <c r="I76" i="21"/>
  <c r="J76" i="21"/>
  <c r="I75" i="21"/>
  <c r="J75" i="21"/>
  <c r="I74" i="21"/>
  <c r="J74" i="21"/>
  <c r="I73" i="21"/>
  <c r="J73" i="21"/>
  <c r="I72" i="21"/>
  <c r="J72" i="21"/>
  <c r="I71" i="21"/>
  <c r="J71" i="21"/>
  <c r="I70" i="21"/>
  <c r="J70" i="21"/>
  <c r="I69" i="21"/>
  <c r="J69" i="21"/>
  <c r="I68" i="21"/>
  <c r="J68" i="21"/>
  <c r="J67" i="21"/>
  <c r="J66" i="21"/>
  <c r="I66" i="21"/>
  <c r="J65" i="21"/>
  <c r="I65" i="21"/>
  <c r="J64" i="21"/>
  <c r="I64" i="21"/>
  <c r="J63" i="21"/>
  <c r="I62" i="21"/>
  <c r="J62" i="21"/>
  <c r="I61" i="21"/>
  <c r="J61" i="21"/>
  <c r="J59" i="21"/>
  <c r="I59" i="21"/>
  <c r="J58" i="21"/>
  <c r="I58" i="21"/>
  <c r="J57" i="21"/>
  <c r="I57" i="21"/>
  <c r="J56" i="21"/>
  <c r="I56" i="21"/>
  <c r="J55" i="21"/>
  <c r="J53" i="21"/>
  <c r="I53" i="21"/>
  <c r="J52" i="21"/>
  <c r="I52" i="21"/>
  <c r="J51" i="21"/>
  <c r="I51" i="21"/>
  <c r="J50" i="21"/>
  <c r="I50" i="21"/>
  <c r="J49" i="21"/>
  <c r="I49" i="21"/>
  <c r="J48" i="21"/>
  <c r="I48" i="21"/>
  <c r="J47" i="21"/>
  <c r="I47" i="21"/>
  <c r="J46" i="21"/>
  <c r="I45" i="21"/>
  <c r="J45" i="21"/>
  <c r="I44" i="21"/>
  <c r="J44" i="21"/>
  <c r="I43" i="21"/>
  <c r="J43" i="21"/>
  <c r="J42" i="21"/>
  <c r="J41" i="21"/>
  <c r="I41" i="21"/>
  <c r="J40" i="21"/>
  <c r="I39" i="21"/>
  <c r="J39" i="21"/>
  <c r="J38" i="21"/>
  <c r="J37" i="21"/>
  <c r="I37" i="21"/>
  <c r="J36" i="21"/>
  <c r="I36" i="21"/>
  <c r="J35" i="21"/>
  <c r="I35" i="21"/>
  <c r="J34" i="21"/>
  <c r="I34" i="21"/>
  <c r="J33" i="21"/>
  <c r="I33" i="21"/>
  <c r="J32" i="21"/>
  <c r="I31" i="21"/>
  <c r="J31" i="21"/>
  <c r="I30" i="21"/>
  <c r="J30" i="21"/>
  <c r="I29" i="21"/>
  <c r="J29" i="21"/>
  <c r="I28" i="21"/>
  <c r="J28" i="21"/>
  <c r="I27" i="21"/>
  <c r="J27" i="21"/>
  <c r="J26" i="21"/>
  <c r="J25" i="21"/>
  <c r="I24" i="21"/>
  <c r="J24" i="21"/>
  <c r="I23" i="21"/>
  <c r="J23" i="21"/>
  <c r="I22" i="21"/>
  <c r="J22" i="21"/>
  <c r="I21" i="21"/>
  <c r="J21" i="21"/>
  <c r="I20" i="21"/>
  <c r="J20" i="21"/>
  <c r="I19" i="21"/>
  <c r="J19" i="21"/>
  <c r="I18" i="21"/>
  <c r="J18" i="21"/>
  <c r="I17" i="21"/>
  <c r="J17" i="21"/>
  <c r="I16" i="21"/>
  <c r="J16" i="21"/>
  <c r="I15" i="21"/>
  <c r="J15" i="21"/>
  <c r="I14" i="21"/>
  <c r="J14" i="21"/>
  <c r="I12" i="21"/>
  <c r="J12" i="21"/>
  <c r="I11" i="21"/>
  <c r="J11" i="21"/>
  <c r="J10" i="21"/>
  <c r="I10" i="21"/>
  <c r="J7" i="20"/>
  <c r="F8" i="20"/>
  <c r="J9" i="20"/>
  <c r="J13" i="20"/>
  <c r="J25" i="20"/>
  <c r="J26" i="20"/>
  <c r="J32" i="20"/>
  <c r="J38" i="20"/>
  <c r="J40" i="20"/>
  <c r="J42" i="20"/>
  <c r="J46" i="20"/>
  <c r="J54" i="20"/>
  <c r="J55" i="20"/>
  <c r="J60" i="20"/>
  <c r="J63" i="20"/>
  <c r="J67" i="20"/>
  <c r="J80" i="20"/>
  <c r="J93" i="20"/>
  <c r="J98" i="20"/>
  <c r="J110" i="20"/>
  <c r="J109" i="20"/>
  <c r="J108" i="20"/>
  <c r="J107" i="20"/>
  <c r="J106" i="20"/>
  <c r="J105" i="20"/>
  <c r="J104" i="20"/>
  <c r="J103" i="20"/>
  <c r="J102" i="20"/>
  <c r="J101" i="20"/>
  <c r="J100" i="20"/>
  <c r="J99" i="20"/>
  <c r="J97" i="20"/>
  <c r="J96" i="20"/>
  <c r="J95" i="20"/>
  <c r="J94" i="20"/>
  <c r="J92" i="20"/>
  <c r="J91" i="20"/>
  <c r="J90" i="20"/>
  <c r="J89" i="20"/>
  <c r="J88" i="20"/>
  <c r="J87" i="20"/>
  <c r="J86" i="20"/>
  <c r="J85" i="20"/>
  <c r="J84" i="20"/>
  <c r="J83" i="20"/>
  <c r="J82" i="20"/>
  <c r="J81" i="20"/>
  <c r="J79" i="20"/>
  <c r="J78" i="20"/>
  <c r="J77" i="20"/>
  <c r="J76" i="20"/>
  <c r="J75" i="20"/>
  <c r="J74" i="20"/>
  <c r="J73" i="20"/>
  <c r="J72" i="20"/>
  <c r="J71" i="20"/>
  <c r="J70" i="20"/>
  <c r="J69" i="20"/>
  <c r="J68" i="20"/>
  <c r="J66" i="20"/>
  <c r="J65" i="20"/>
  <c r="J64" i="20"/>
  <c r="J62" i="20"/>
  <c r="J61" i="20"/>
  <c r="J59" i="20"/>
  <c r="J58" i="20"/>
  <c r="J57" i="20"/>
  <c r="J56" i="20"/>
  <c r="J53" i="20"/>
  <c r="J52" i="20"/>
  <c r="J51" i="20"/>
  <c r="J50" i="20"/>
  <c r="J49" i="20"/>
  <c r="J48" i="20"/>
  <c r="J47" i="20"/>
  <c r="J45" i="20"/>
  <c r="J44" i="20"/>
  <c r="J43" i="20"/>
  <c r="J41" i="20"/>
  <c r="J39" i="20"/>
  <c r="J37" i="20"/>
  <c r="J36" i="20"/>
  <c r="J35" i="20"/>
  <c r="J34" i="20"/>
  <c r="J33" i="20"/>
  <c r="J31" i="20"/>
  <c r="J30" i="20"/>
  <c r="J29" i="20"/>
  <c r="J28" i="20"/>
  <c r="J27" i="20"/>
  <c r="J24" i="20"/>
  <c r="J23" i="20"/>
  <c r="J22" i="20"/>
  <c r="J21" i="20"/>
  <c r="J20" i="20"/>
  <c r="J19" i="20"/>
  <c r="J18" i="20"/>
  <c r="J17" i="20"/>
  <c r="J16" i="20"/>
  <c r="J15" i="20"/>
  <c r="J14" i="20"/>
  <c r="J12" i="20"/>
  <c r="J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7" i="20"/>
  <c r="I96" i="20"/>
  <c r="I95" i="20"/>
  <c r="I94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6" i="20"/>
  <c r="I65" i="20"/>
  <c r="I64" i="20"/>
  <c r="I62" i="20"/>
  <c r="I61" i="20"/>
  <c r="I59" i="20"/>
  <c r="I58" i="20"/>
  <c r="I57" i="20"/>
  <c r="I56" i="20"/>
  <c r="I53" i="20"/>
  <c r="I52" i="20"/>
  <c r="I51" i="20"/>
  <c r="I50" i="20"/>
  <c r="I49" i="20"/>
  <c r="I48" i="20"/>
  <c r="I47" i="20"/>
  <c r="I45" i="20"/>
  <c r="I44" i="20"/>
  <c r="I43" i="20"/>
  <c r="I41" i="20"/>
  <c r="I39" i="20"/>
  <c r="I37" i="20"/>
  <c r="I36" i="20"/>
  <c r="I35" i="20"/>
  <c r="I34" i="20"/>
  <c r="I33" i="20"/>
  <c r="I31" i="20"/>
  <c r="I30" i="20"/>
  <c r="I29" i="20"/>
  <c r="I28" i="20"/>
  <c r="I27" i="20"/>
  <c r="I24" i="20"/>
  <c r="I23" i="20"/>
  <c r="I22" i="20"/>
  <c r="I21" i="20"/>
  <c r="I20" i="20"/>
  <c r="I19" i="20"/>
  <c r="I18" i="20"/>
  <c r="I17" i="20"/>
  <c r="I16" i="20"/>
  <c r="I15" i="20"/>
  <c r="I14" i="20"/>
  <c r="I12" i="20"/>
  <c r="I11" i="20"/>
  <c r="J10" i="20"/>
  <c r="I10" i="20"/>
  <c r="J93" i="22"/>
  <c r="J26" i="22"/>
  <c r="J14" i="22"/>
  <c r="J16" i="22"/>
  <c r="J18" i="22"/>
  <c r="J20" i="22"/>
  <c r="J22" i="22"/>
  <c r="J24" i="22"/>
  <c r="J44" i="22"/>
  <c r="J42" i="22"/>
  <c r="J62" i="22"/>
  <c r="J60" i="22"/>
  <c r="J68" i="22"/>
  <c r="J70" i="22"/>
  <c r="J72" i="22"/>
  <c r="J74" i="22"/>
  <c r="J76" i="22"/>
  <c r="J78" i="22"/>
  <c r="J9" i="22"/>
  <c r="J55" i="22"/>
  <c r="J98" i="22"/>
  <c r="J25" i="22"/>
  <c r="J32" i="22"/>
  <c r="J46" i="22"/>
  <c r="J63" i="22"/>
  <c r="J80" i="22"/>
  <c r="J9" i="21"/>
  <c r="J13" i="21"/>
  <c r="J60" i="21"/>
  <c r="J54" i="21"/>
  <c r="J93" i="21"/>
  <c r="J54" i="22"/>
  <c r="J67" i="22"/>
  <c r="J13" i="22"/>
  <c r="F8" i="21"/>
  <c r="J7" i="21"/>
  <c r="F8" i="22"/>
  <c r="J7" i="22"/>
</calcChain>
</file>

<file path=xl/sharedStrings.xml><?xml version="1.0" encoding="utf-8"?>
<sst xmlns="http://schemas.openxmlformats.org/spreadsheetml/2006/main" count="3983" uniqueCount="603">
  <si>
    <r>
      <rPr>
        <b/>
        <sz val="6.5"/>
        <rFont val="Arial"/>
        <family val="2"/>
      </rPr>
      <t xml:space="preserve">Nº OPERAÇÃO
</t>
    </r>
    <r>
      <rPr>
        <sz val="6.5"/>
        <rFont val="Arial MT"/>
        <family val="2"/>
      </rPr>
      <t>0</t>
    </r>
  </si>
  <si>
    <r>
      <rPr>
        <b/>
        <sz val="6.5"/>
        <rFont val="Arial"/>
        <family val="2"/>
      </rPr>
      <t xml:space="preserve">PROPONENTE / TOMADOR
</t>
    </r>
    <r>
      <rPr>
        <sz val="6.5"/>
        <rFont val="Arial MT"/>
        <family val="2"/>
      </rPr>
      <t>PREFEITURA MUNICIPAL  DE CHARQUEADAS</t>
    </r>
  </si>
  <si>
    <r>
      <rPr>
        <b/>
        <sz val="6.5"/>
        <rFont val="Arial"/>
        <family val="2"/>
      </rPr>
      <t xml:space="preserve">APELIDO DO EMPREENDIMENTO
</t>
    </r>
    <r>
      <rPr>
        <sz val="6.5"/>
        <rFont val="Arial MT"/>
        <family val="2"/>
      </rPr>
      <t>VESTIÁRIOS DO CAMPO DE FUTEBOL</t>
    </r>
  </si>
  <si>
    <r>
      <rPr>
        <b/>
        <sz val="6.5"/>
        <rFont val="Arial"/>
        <family val="2"/>
      </rPr>
      <t xml:space="preserve">LOCALIDADE SINAPI
</t>
    </r>
    <r>
      <rPr>
        <sz val="6.5"/>
        <rFont val="Arial MT"/>
        <family val="2"/>
      </rPr>
      <t>PORTO ALEGRE</t>
    </r>
  </si>
  <si>
    <r>
      <rPr>
        <b/>
        <sz val="6.5"/>
        <rFont val="Arial"/>
        <family val="2"/>
      </rPr>
      <t xml:space="preserve">DATA BASE
</t>
    </r>
    <r>
      <rPr>
        <sz val="6.5"/>
        <rFont val="Arial MT"/>
        <family val="2"/>
      </rPr>
      <t>08-22 (DES.)</t>
    </r>
  </si>
  <si>
    <r>
      <rPr>
        <b/>
        <sz val="6.5"/>
        <rFont val="Arial"/>
        <family val="2"/>
      </rPr>
      <t xml:space="preserve">DESCRIÇÃO DO LOTE
</t>
    </r>
    <r>
      <rPr>
        <sz val="6.5"/>
        <rFont val="Arial MT"/>
        <family val="2"/>
      </rPr>
      <t>Construção de Vestiários no Estádio Alírio Martins.</t>
    </r>
  </si>
  <si>
    <r>
      <rPr>
        <b/>
        <sz val="6.5"/>
        <rFont val="Arial"/>
        <family val="2"/>
      </rPr>
      <t xml:space="preserve">MUNICÍPIO / UF
</t>
    </r>
    <r>
      <rPr>
        <sz val="6.5"/>
        <rFont val="Arial MT"/>
        <family val="2"/>
      </rPr>
      <t>MINAS DO LEÃO</t>
    </r>
  </si>
  <si>
    <r>
      <rPr>
        <b/>
        <sz val="6.5"/>
        <rFont val="Arial"/>
        <family val="2"/>
      </rPr>
      <t xml:space="preserve">BDI 1
</t>
    </r>
    <r>
      <rPr>
        <sz val="6.5"/>
        <rFont val="Arial MT"/>
        <family val="2"/>
      </rPr>
      <t>31,16%</t>
    </r>
  </si>
  <si>
    <r>
      <rPr>
        <b/>
        <sz val="6.5"/>
        <rFont val="Arial"/>
        <family val="2"/>
      </rPr>
      <t xml:space="preserve">BDI 2
</t>
    </r>
    <r>
      <rPr>
        <sz val="6.5"/>
        <rFont val="Arial MT"/>
        <family val="2"/>
      </rPr>
      <t>17,19%</t>
    </r>
  </si>
  <si>
    <r>
      <rPr>
        <b/>
        <sz val="6.5"/>
        <rFont val="Arial"/>
        <family val="2"/>
      </rPr>
      <t xml:space="preserve">BDI 3
</t>
    </r>
    <r>
      <rPr>
        <sz val="6.5"/>
        <rFont val="Arial MT"/>
        <family val="2"/>
      </rPr>
      <t>0,00%</t>
    </r>
  </si>
  <si>
    <r>
      <rPr>
        <b/>
        <sz val="6.5"/>
        <rFont val="Arial"/>
        <family val="2"/>
      </rPr>
      <t>Item</t>
    </r>
  </si>
  <si>
    <r>
      <rPr>
        <b/>
        <sz val="6.5"/>
        <rFont val="Arial"/>
        <family val="2"/>
      </rPr>
      <t>Fonte</t>
    </r>
  </si>
  <si>
    <r>
      <rPr>
        <b/>
        <sz val="6.5"/>
        <rFont val="Arial"/>
        <family val="2"/>
      </rPr>
      <t>Código</t>
    </r>
  </si>
  <si>
    <r>
      <rPr>
        <b/>
        <sz val="6.5"/>
        <rFont val="Arial"/>
        <family val="2"/>
      </rPr>
      <t>Descrição</t>
    </r>
  </si>
  <si>
    <r>
      <rPr>
        <b/>
        <sz val="6.5"/>
        <rFont val="Arial"/>
        <family val="2"/>
      </rPr>
      <t>Unidade</t>
    </r>
  </si>
  <si>
    <r>
      <rPr>
        <b/>
        <sz val="6.5"/>
        <rFont val="Arial"/>
        <family val="2"/>
      </rPr>
      <t>Quantidade</t>
    </r>
  </si>
  <si>
    <r>
      <rPr>
        <b/>
        <sz val="6.5"/>
        <rFont val="Arial"/>
        <family val="2"/>
      </rPr>
      <t>Custo Unitário (sem BDI) (R$)</t>
    </r>
  </si>
  <si>
    <r>
      <rPr>
        <b/>
        <sz val="6.5"/>
        <rFont val="Arial"/>
        <family val="2"/>
      </rPr>
      <t>BDI (%)</t>
    </r>
  </si>
  <si>
    <r>
      <rPr>
        <b/>
        <sz val="6.5"/>
        <rFont val="Arial"/>
        <family val="2"/>
      </rPr>
      <t>Preço Unitário (com BDI) (R$)</t>
    </r>
  </si>
  <si>
    <r>
      <rPr>
        <b/>
        <sz val="6.5"/>
        <rFont val="Arial"/>
        <family val="2"/>
      </rPr>
      <t>Preço Total (R$)</t>
    </r>
  </si>
  <si>
    <r>
      <rPr>
        <sz val="5"/>
        <rFont val="Calibri"/>
        <family val="1"/>
      </rPr>
      <t>↓</t>
    </r>
  </si>
  <si>
    <r>
      <rPr>
        <b/>
        <sz val="6.5"/>
        <rFont val="Arial"/>
        <family val="2"/>
      </rPr>
      <t>EXECUÇÃO DE OBRA -  QUADRA POLIESPORTIVA  COBERTA</t>
    </r>
  </si>
  <si>
    <r>
      <rPr>
        <b/>
        <sz val="6.5"/>
        <rFont val="Arial"/>
        <family val="2"/>
      </rPr>
      <t>1.1.</t>
    </r>
  </si>
  <si>
    <r>
      <rPr>
        <b/>
        <sz val="6.5"/>
        <rFont val="Arial"/>
        <family val="2"/>
      </rPr>
      <t>SERVIÇOS  PRELIMINARES</t>
    </r>
  </si>
  <si>
    <r>
      <rPr>
        <b/>
        <sz val="6.5"/>
        <rFont val="Arial"/>
        <family val="2"/>
      </rPr>
      <t>-</t>
    </r>
  </si>
  <si>
    <r>
      <rPr>
        <sz val="6.5"/>
        <rFont val="Arial MT"/>
        <family val="2"/>
      </rPr>
      <t>1.1.0.1.</t>
    </r>
  </si>
  <si>
    <r>
      <rPr>
        <sz val="6.5"/>
        <rFont val="Arial MT"/>
        <family val="2"/>
      </rPr>
      <t>SINAPI-I</t>
    </r>
  </si>
  <si>
    <r>
      <rPr>
        <sz val="6.5"/>
        <rFont val="Arial MT"/>
        <family val="2"/>
      </rPr>
      <t>PLACA DE OBRA EM CHAPA DE AÇO GALVANIZADA</t>
    </r>
  </si>
  <si>
    <r>
      <rPr>
        <sz val="6.5"/>
        <rFont val="Arial MT"/>
        <family val="2"/>
      </rPr>
      <t>M2</t>
    </r>
  </si>
  <si>
    <r>
      <rPr>
        <sz val="6.5"/>
        <rFont val="Arial MT"/>
        <family val="2"/>
      </rPr>
      <t>BDI 1</t>
    </r>
  </si>
  <si>
    <r>
      <rPr>
        <sz val="6.5"/>
        <rFont val="Calibri"/>
        <family val="1"/>
      </rPr>
      <t>RA</t>
    </r>
  </si>
  <si>
    <r>
      <rPr>
        <sz val="6.5"/>
        <rFont val="Arial MT"/>
        <family val="2"/>
      </rPr>
      <t>1.1.0.2.</t>
    </r>
  </si>
  <si>
    <r>
      <rPr>
        <sz val="6.5"/>
        <rFont val="Arial MT"/>
        <family val="2"/>
      </rPr>
      <t>SINAPI</t>
    </r>
  </si>
  <si>
    <r>
      <rPr>
        <sz val="6.5"/>
        <rFont val="Arial MT"/>
        <family val="2"/>
      </rPr>
      <t>LOCACAO CONVENCIONAL DE OBRA, UTILIZANDO GABARITO DE TÁBUAS CORRIDAS PONTALETADAS A CADA 2,00M -  2 UTILIZAÇÕES. AF_10/2018</t>
    </r>
  </si>
  <si>
    <r>
      <rPr>
        <sz val="6.5"/>
        <rFont val="Arial MT"/>
        <family val="2"/>
      </rPr>
      <t>M</t>
    </r>
  </si>
  <si>
    <r>
      <rPr>
        <sz val="6.5"/>
        <rFont val="Arial MT"/>
        <family val="2"/>
      </rPr>
      <t>1.1.0.3.</t>
    </r>
  </si>
  <si>
    <r>
      <rPr>
        <sz val="6.5"/>
        <rFont val="Arial MT"/>
        <family val="2"/>
      </rPr>
      <t>REGULARIZAÇÃO E COMPACTAÇÃO DE SUBLEITO DE SOLO PREDOMINANTEMENTE  ARGILOSO.  AF_11/2019</t>
    </r>
  </si>
  <si>
    <r>
      <rPr>
        <b/>
        <sz val="6.5"/>
        <rFont val="Arial"/>
        <family val="2"/>
      </rPr>
      <t>1.2.</t>
    </r>
  </si>
  <si>
    <r>
      <rPr>
        <b/>
        <sz val="6.5"/>
        <rFont val="Arial"/>
        <family val="2"/>
      </rPr>
      <t>FUNDAÇÕES (SANITÁRIOS)</t>
    </r>
  </si>
  <si>
    <r>
      <rPr>
        <sz val="6.5"/>
        <rFont val="Arial MT"/>
        <family val="2"/>
      </rPr>
      <t>1.2.0.1.</t>
    </r>
  </si>
  <si>
    <r>
      <rPr>
        <sz val="6.5"/>
        <rFont val="Arial MT"/>
        <family val="2"/>
      </rPr>
      <t>ESCAVAÇÃO MANUAL DE VALA PARA VIGA BALDRAME (SEM ESCAVAÇÃO PARA COLOCAÇÃO DE FÔRMAS). AF_06/2017</t>
    </r>
  </si>
  <si>
    <r>
      <rPr>
        <sz val="6.5"/>
        <rFont val="Arial MT"/>
        <family val="2"/>
      </rPr>
      <t>M3</t>
    </r>
  </si>
  <si>
    <r>
      <rPr>
        <sz val="6.5"/>
        <rFont val="Arial MT"/>
        <family val="2"/>
      </rPr>
      <t>1.2.0.2.</t>
    </r>
  </si>
  <si>
    <r>
      <rPr>
        <sz val="6.5"/>
        <rFont val="Arial MT"/>
        <family val="2"/>
      </rPr>
      <t xml:space="preserve">ESTACA  ESCAVADA  MECANICAMENTE,  SEM  FLUIDO  ESTABILIZANTE,
</t>
    </r>
    <r>
      <rPr>
        <sz val="6.5"/>
        <rFont val="Arial MT"/>
        <family val="2"/>
      </rPr>
      <t>COM 25CM DE DIÂMETRO, CONCRETO LANÇADO MANUALMENTE (EXCLUSIVE  MOBILIZAÇÃO  E DESMOBILIZAÇÃO).  AF_01/2020</t>
    </r>
  </si>
  <si>
    <r>
      <rPr>
        <sz val="6.5"/>
        <rFont val="Arial MT"/>
        <family val="2"/>
      </rPr>
      <t>1.2.0.3.</t>
    </r>
  </si>
  <si>
    <r>
      <rPr>
        <sz val="6.5"/>
        <rFont val="Arial MT"/>
        <family val="2"/>
      </rPr>
      <t>PREPARO DE FUNDO DE VALA COM LARGURA MENOR QUE 1,5 M (ACERTO DO SOLO NATURAL). AF_08/2020</t>
    </r>
  </si>
  <si>
    <r>
      <rPr>
        <sz val="6.5"/>
        <rFont val="Arial MT"/>
        <family val="2"/>
      </rPr>
      <t>1.2.0.4.</t>
    </r>
  </si>
  <si>
    <r>
      <rPr>
        <sz val="6.5"/>
        <rFont val="Arial MT"/>
        <family val="2"/>
      </rPr>
      <t>REATERRO MANUAL DE VALAS COM COMPACTAÇÃO MECANIZADA. AF_04/2016</t>
    </r>
  </si>
  <si>
    <r>
      <rPr>
        <sz val="6.5"/>
        <rFont val="Arial MT"/>
        <family val="2"/>
      </rPr>
      <t>1.2.0.5.</t>
    </r>
  </si>
  <si>
    <r>
      <rPr>
        <sz val="6.5"/>
        <rFont val="Arial MT"/>
        <family val="2"/>
      </rPr>
      <t>LASTRO DE CONCRETO MAGRO, APLICADO EM PISOS, LAJES SOBRE SOLO OU RADIERS, ESPESSURA DE 3 CM. AF_07/2016</t>
    </r>
  </si>
  <si>
    <r>
      <rPr>
        <sz val="6.5"/>
        <rFont val="Arial MT"/>
        <family val="2"/>
      </rPr>
      <t>1.2.0.6.</t>
    </r>
  </si>
  <si>
    <r>
      <rPr>
        <sz val="6.5"/>
        <rFont val="Arial MT"/>
        <family val="2"/>
      </rPr>
      <t>FABRICAÇÃO, MONTAGEM E DESMONTAGEM DE FÔRMA PARA VIGA BALDRAME, EM MADEIRA SERRADA, E=25 MM, 1 UTILIZAÇÃO. AF_06/2017</t>
    </r>
  </si>
  <si>
    <r>
      <rPr>
        <sz val="6.5"/>
        <rFont val="Arial MT"/>
        <family val="2"/>
      </rPr>
      <t>1.2.0.7.</t>
    </r>
  </si>
  <si>
    <r>
      <rPr>
        <sz val="6.5"/>
        <rFont val="Arial MT"/>
        <family val="2"/>
      </rPr>
      <t xml:space="preserve">ARMAÇÃO DE PILAR OU VIGA DE ESTRUTURA DE CONCRETO ARMADO
</t>
    </r>
    <r>
      <rPr>
        <sz val="6.5"/>
        <rFont val="Arial MT"/>
        <family val="2"/>
      </rPr>
      <t>EMBUTIDA EM ALVENARIA DE VEDAÇÃO UTILIZANDO AÇO CA-50 DE 6,3 MM - MONTAGEM. AF_06/2022</t>
    </r>
  </si>
  <si>
    <r>
      <rPr>
        <sz val="6.5"/>
        <rFont val="Arial MT"/>
        <family val="2"/>
      </rPr>
      <t>KG</t>
    </r>
  </si>
  <si>
    <r>
      <rPr>
        <sz val="6.5"/>
        <rFont val="Arial MT"/>
        <family val="2"/>
      </rPr>
      <t>1.2.0.8.</t>
    </r>
  </si>
  <si>
    <r>
      <rPr>
        <sz val="6.5"/>
        <rFont val="Arial MT"/>
        <family val="2"/>
      </rPr>
      <t>ARMAÇÃO DE BLOCO, VIGA BALDRAME OU SAPATA UTILIZANDO AÇO CA- 50 DE 8 MM - MONTAGEM. AF_06/2017</t>
    </r>
  </si>
  <si>
    <r>
      <rPr>
        <sz val="6.5"/>
        <rFont val="Arial MT"/>
        <family val="2"/>
      </rPr>
      <t>BDI 2</t>
    </r>
  </si>
  <si>
    <r>
      <rPr>
        <sz val="6.5"/>
        <rFont val="Arial MT"/>
        <family val="2"/>
      </rPr>
      <t>1.2.0.9.</t>
    </r>
  </si>
  <si>
    <r>
      <rPr>
        <sz val="6.5"/>
        <rFont val="Arial MT"/>
        <family val="2"/>
      </rPr>
      <t xml:space="preserve">ARMAÇÃO DE PILAR OU VIGA DE ESTRUTURA DE CONCRETO ARMADO
</t>
    </r>
    <r>
      <rPr>
        <sz val="6.5"/>
        <rFont val="Arial MT"/>
        <family val="2"/>
      </rPr>
      <t>EMBUTIDA EM ALVENARIA DE VEDAÇÃO UTILIZANDO AÇO CA-50 DE 10,0 MM - MONTAGEM. AF_06/2022</t>
    </r>
  </si>
  <si>
    <r>
      <rPr>
        <sz val="6.5"/>
        <rFont val="Arial MT"/>
        <family val="2"/>
      </rPr>
      <t>1.2.0.10.</t>
    </r>
  </si>
  <si>
    <r>
      <rPr>
        <sz val="6.5"/>
        <rFont val="Arial MT"/>
        <family val="2"/>
      </rPr>
      <t xml:space="preserve">CONCRETAGEM DE BLOCOS DE COROAMENTO E VIGAS BALDRAME,
</t>
    </r>
    <r>
      <rPr>
        <sz val="6.5"/>
        <rFont val="Arial MT"/>
        <family val="2"/>
      </rPr>
      <t>FCK 30 MPA, COM USO DE JERICA  LANÇAMENTO, ADENSAMENTO E ACABAMENTO. AF_06/2017</t>
    </r>
  </si>
  <si>
    <r>
      <rPr>
        <sz val="6.5"/>
        <rFont val="Arial MT"/>
        <family val="2"/>
      </rPr>
      <t>1.2.0.11.</t>
    </r>
  </si>
  <si>
    <r>
      <rPr>
        <sz val="6.5"/>
        <rFont val="Arial MT"/>
        <family val="2"/>
      </rPr>
      <t>IMPERMEABILIZAÇÃO DE SUPERFÍCIE COM EMULSÃO ASFÁLTICA, 2 DEMÃOS AF_06/2018</t>
    </r>
  </si>
  <si>
    <r>
      <rPr>
        <b/>
        <sz val="6.5"/>
        <rFont val="Arial"/>
        <family val="2"/>
      </rPr>
      <t>1.3.</t>
    </r>
  </si>
  <si>
    <r>
      <rPr>
        <b/>
        <sz val="6.5"/>
        <rFont val="Arial"/>
        <family val="2"/>
      </rPr>
      <t>SUPERESTRUTURA  (SANITÁRIOS)</t>
    </r>
  </si>
  <si>
    <r>
      <rPr>
        <b/>
        <sz val="6.5"/>
        <rFont val="Arial"/>
        <family val="2"/>
      </rPr>
      <t>1.3.1.</t>
    </r>
  </si>
  <si>
    <r>
      <rPr>
        <b/>
        <sz val="6.5"/>
        <rFont val="Arial"/>
        <family val="2"/>
      </rPr>
      <t>PILARES</t>
    </r>
  </si>
  <si>
    <r>
      <rPr>
        <sz val="6.5"/>
        <rFont val="Arial MT"/>
        <family val="2"/>
      </rPr>
      <t>1.3.1.1.</t>
    </r>
  </si>
  <si>
    <r>
      <rPr>
        <sz val="6.5"/>
        <rFont val="Arial MT"/>
        <family val="2"/>
      </rPr>
      <t>FABRICAÇÃO DE FÔRMA PARA PILARES E ESTRUTURAS SIMILARES, EM MADEIRA SERRADA, E=25 MM. AF_09/2020</t>
    </r>
  </si>
  <si>
    <r>
      <rPr>
        <sz val="6.5"/>
        <rFont val="Arial MT"/>
        <family val="2"/>
      </rPr>
      <t>1.3.1.2.</t>
    </r>
  </si>
  <si>
    <r>
      <rPr>
        <sz val="6.5"/>
        <rFont val="Arial MT"/>
        <family val="2"/>
      </rPr>
      <t>1.3.1.3.</t>
    </r>
  </si>
  <si>
    <r>
      <rPr>
        <sz val="6.5"/>
        <rFont val="Arial MT"/>
        <family val="2"/>
      </rPr>
      <t>1.3.1.4.</t>
    </r>
  </si>
  <si>
    <r>
      <rPr>
        <sz val="6.5"/>
        <rFont val="Arial MT"/>
        <family val="2"/>
      </rPr>
      <t xml:space="preserve">CONCRETO FCK = 25MPA, TRAÇO 1:2,3:2,7 (EM MASSA SECA DE
</t>
    </r>
    <r>
      <rPr>
        <sz val="6.5"/>
        <rFont val="Arial MT"/>
        <family val="2"/>
      </rPr>
      <t>CIMENTO/ AREIA MÉDIA/ BRITA 1) - PREPARO MECÂNICO COM BETONEIRA 600 L. AF_05/2021</t>
    </r>
  </si>
  <si>
    <r>
      <rPr>
        <sz val="6.5"/>
        <rFont val="Arial MT"/>
        <family val="2"/>
      </rPr>
      <t>1.3.1.5.</t>
    </r>
  </si>
  <si>
    <r>
      <rPr>
        <sz val="6.5"/>
        <rFont val="Arial MT"/>
        <family val="2"/>
      </rPr>
      <t>LANÇAMENTO COM USO DE BALDES, ADENSAMENTO E ACABAMENTO DE CONCRETO EM ESTRUTURAS. AF_02/2022</t>
    </r>
  </si>
  <si>
    <r>
      <rPr>
        <b/>
        <sz val="6.5"/>
        <rFont val="Arial"/>
        <family val="2"/>
      </rPr>
      <t>1.3.2.</t>
    </r>
  </si>
  <si>
    <r>
      <rPr>
        <b/>
        <sz val="6.5"/>
        <rFont val="Arial"/>
        <family val="2"/>
      </rPr>
      <t>VIGA DE RESPALDO</t>
    </r>
  </si>
  <si>
    <r>
      <rPr>
        <sz val="6.5"/>
        <rFont val="Arial MT"/>
        <family val="2"/>
      </rPr>
      <t>1.3.2.1.</t>
    </r>
  </si>
  <si>
    <r>
      <rPr>
        <sz val="6.5"/>
        <rFont val="Arial MT"/>
        <family val="2"/>
      </rPr>
      <t>FABRICAÇÃO DE FÔRMA PARA VIGAS, COM MADEIRA SERRADA, E = 25 MM. AF_09/2020</t>
    </r>
  </si>
  <si>
    <r>
      <rPr>
        <sz val="6.5"/>
        <rFont val="Arial MT"/>
        <family val="2"/>
      </rPr>
      <t>1.3.2.2.</t>
    </r>
  </si>
  <si>
    <r>
      <rPr>
        <sz val="6.5"/>
        <rFont val="Arial MT"/>
        <family val="2"/>
      </rPr>
      <t>1.3.2.3.</t>
    </r>
  </si>
  <si>
    <r>
      <rPr>
        <sz val="6.5"/>
        <rFont val="Arial MT"/>
        <family val="2"/>
      </rPr>
      <t xml:space="preserve">ARMAÇÃO DE PILAR OU VIGA DE ESTRUTURA DE CONCRETO ARMADO EMBUTIDA EM ALVENARIA DE VEDAÇÃO UTILIZANDO AÇO CA-50 DE 10,0
</t>
    </r>
    <r>
      <rPr>
        <sz val="6.5"/>
        <rFont val="Arial MT"/>
        <family val="2"/>
      </rPr>
      <t>MM - MONTAGEM. AF_06/2022</t>
    </r>
  </si>
  <si>
    <r>
      <rPr>
        <sz val="6.5"/>
        <rFont val="Arial MT"/>
        <family val="2"/>
      </rPr>
      <t>1.3.2.4.</t>
    </r>
  </si>
  <si>
    <r>
      <rPr>
        <sz val="6.5"/>
        <rFont val="Arial MT"/>
        <family val="2"/>
      </rPr>
      <t>1.3.2.5.</t>
    </r>
  </si>
  <si>
    <r>
      <rPr>
        <b/>
        <sz val="6.5"/>
        <rFont val="Arial"/>
        <family val="2"/>
      </rPr>
      <t>1.3.3.</t>
    </r>
  </si>
  <si>
    <r>
      <rPr>
        <b/>
        <sz val="6.5"/>
        <rFont val="Arial"/>
        <family val="2"/>
      </rPr>
      <t>LAJE</t>
    </r>
  </si>
  <si>
    <r>
      <rPr>
        <sz val="6.5"/>
        <rFont val="Arial MT"/>
        <family val="2"/>
      </rPr>
      <t>1.3.3.1.</t>
    </r>
  </si>
  <si>
    <r>
      <rPr>
        <sz val="6.5"/>
        <rFont val="Arial MT"/>
        <family val="2"/>
      </rPr>
      <t xml:space="preserve">LAJE PRE-MOLDADA CONVENCIONAL (LAJOTAS + VIGOTAS) PARA
</t>
    </r>
    <r>
      <rPr>
        <sz val="6.5"/>
        <rFont val="Arial MT"/>
        <family val="2"/>
      </rPr>
      <t>FORRO, UNIDIRECIONAL, SOBRECARGA DE 100 KG/M2, VAO ATE 4,50 M (SEM COLOCACAO)</t>
    </r>
  </si>
  <si>
    <r>
      <rPr>
        <b/>
        <sz val="6.5"/>
        <rFont val="Arial"/>
        <family val="2"/>
      </rPr>
      <t>1.4.</t>
    </r>
  </si>
  <si>
    <r>
      <rPr>
        <b/>
        <sz val="6.5"/>
        <rFont val="Arial"/>
        <family val="2"/>
      </rPr>
      <t>SISTEMA DE VEDAÇÃO</t>
    </r>
  </si>
  <si>
    <r>
      <rPr>
        <sz val="6.5"/>
        <rFont val="Arial MT"/>
        <family val="2"/>
      </rPr>
      <t>1.4.0.1.</t>
    </r>
  </si>
  <si>
    <r>
      <rPr>
        <sz val="6.5"/>
        <rFont val="Arial MT"/>
        <family val="2"/>
      </rPr>
      <t xml:space="preserve">ALVENARIA DE VEDAÇÃO DE BLOCOS CERÂMICOS FURADOS NA VERTICAL DE 14X19X39 CM (ESPESSURA 14 CM) E ARGAMASSA DE
</t>
    </r>
    <r>
      <rPr>
        <sz val="6.5"/>
        <rFont val="Arial MT"/>
        <family val="2"/>
      </rPr>
      <t>ASSENTAMENTO COM PREPARO EM BETONEIRA. AF_12/2021</t>
    </r>
  </si>
  <si>
    <r>
      <rPr>
        <b/>
        <sz val="6.5"/>
        <rFont val="Arial"/>
        <family val="2"/>
      </rPr>
      <t>1.5.</t>
    </r>
  </si>
  <si>
    <r>
      <rPr>
        <b/>
        <sz val="6.5"/>
        <rFont val="Arial"/>
        <family val="2"/>
      </rPr>
      <t>SISTEMA DE COBERTURA</t>
    </r>
  </si>
  <si>
    <r>
      <rPr>
        <sz val="6.5"/>
        <rFont val="Arial MT"/>
        <family val="2"/>
      </rPr>
      <t>1.5.0.1.</t>
    </r>
  </si>
  <si>
    <r>
      <rPr>
        <sz val="6.5"/>
        <rFont val="Arial MT"/>
        <family val="2"/>
      </rPr>
      <t xml:space="preserve">TRAMA DE MADEIRA COMPOSTA POR TERÇAS PARA TELHADOS DE ATÉ 2 ÁGUAS PARA TELHA ONDULADA DE FIBROCIMENTO, METÁLICA,
</t>
    </r>
    <r>
      <rPr>
        <sz val="6.5"/>
        <rFont val="Arial MT"/>
        <family val="2"/>
      </rPr>
      <t>PLÁSTICA OU TERMOACÚSTICA, INCLUSO TRANSPORTE VERTICAL. AF_07/2019</t>
    </r>
  </si>
  <si>
    <r>
      <rPr>
        <sz val="6.5"/>
        <rFont val="Arial MT"/>
        <family val="2"/>
      </rPr>
      <t>1.5.0.2.</t>
    </r>
  </si>
  <si>
    <r>
      <rPr>
        <sz val="6.5"/>
        <rFont val="Arial MT"/>
        <family val="2"/>
      </rPr>
      <t xml:space="preserve">TELHAMENTO COM TELHA ONDULADA DE FIBROCIMENTO E = 6 MM, COM RECOBRIMENTO LATERAL DE 1/4 DE ONDA PARA TELHADO COM
</t>
    </r>
    <r>
      <rPr>
        <sz val="6.5"/>
        <rFont val="Arial MT"/>
        <family val="2"/>
      </rPr>
      <t>INCLINAÇÃO MAIOR QUE 10°, COM ATÉ 2 ÁGUAS, INCLUSO IÇAMENTO. AF_07/2019</t>
    </r>
  </si>
  <si>
    <r>
      <rPr>
        <sz val="6.5"/>
        <rFont val="Arial MT"/>
        <family val="2"/>
      </rPr>
      <t>1.5.0.3.</t>
    </r>
  </si>
  <si>
    <r>
      <rPr>
        <sz val="6.5"/>
        <rFont val="Arial MT"/>
        <family val="2"/>
      </rPr>
      <t>RUFO EM CHAPA DE AÇO GALVANIZADO NÚMERO 24, CORTE DE 25 CM, INCLUSO TRANSPORTE VERTICAL. AF_07/2019</t>
    </r>
  </si>
  <si>
    <r>
      <rPr>
        <b/>
        <sz val="6.5"/>
        <rFont val="Arial"/>
        <family val="2"/>
      </rPr>
      <t>1.6.</t>
    </r>
  </si>
  <si>
    <r>
      <rPr>
        <b/>
        <sz val="6.5"/>
        <rFont val="Arial"/>
        <family val="2"/>
      </rPr>
      <t>REVESTIMENTO INTERNO E EXTERNO</t>
    </r>
  </si>
  <si>
    <r>
      <rPr>
        <sz val="6.5"/>
        <rFont val="Arial MT"/>
        <family val="2"/>
      </rPr>
      <t>1.6.0.1.</t>
    </r>
  </si>
  <si>
    <r>
      <rPr>
        <sz val="6.5"/>
        <rFont val="Arial MT"/>
        <family val="2"/>
      </rPr>
      <t xml:space="preserve">CHAPISCO APLICADO EM ALVENARIA (COM PRESENÇA DE VÃOS) E ESTRUTURAS DE CONCRETO DE FACHADA, COM COLHER DE
</t>
    </r>
    <r>
      <rPr>
        <sz val="6.5"/>
        <rFont val="Arial MT"/>
        <family val="2"/>
      </rPr>
      <t>PEDREIRO.  ARGAMASSA TRAÇO 1:3 COM PREPARO MANUAL. AF_06/2014</t>
    </r>
  </si>
  <si>
    <r>
      <rPr>
        <sz val="6.5"/>
        <rFont val="Arial MT"/>
        <family val="2"/>
      </rPr>
      <t>1.6.0.2.</t>
    </r>
  </si>
  <si>
    <r>
      <rPr>
        <sz val="6.5"/>
        <rFont val="Arial MT"/>
        <family val="2"/>
      </rPr>
      <t xml:space="preserve">EMBOÇO, PARA RECEBIMENTO DE CERÂMICA, EM ARGAMASSA TRAÇO 1:2:8, PREPARO MECÂNICO COM BETONEIRA 400L, APLICADO MANUALMENTE EM FACES INTERNAS DE PAREDES, PARA AMBIENTE
</t>
    </r>
    <r>
      <rPr>
        <sz val="6.5"/>
        <rFont val="Arial MT"/>
        <family val="2"/>
      </rPr>
      <t>COM ÁREA MENOR QUE 5M2, ESPESSURA DE 20MM, COM EXECUÇÃO DE TALISCAS. AF_06/2014</t>
    </r>
  </si>
  <si>
    <r>
      <rPr>
        <sz val="6.5"/>
        <rFont val="Arial MT"/>
        <family val="2"/>
      </rPr>
      <t>1.6.0.3.</t>
    </r>
  </si>
  <si>
    <r>
      <rPr>
        <sz val="6.5"/>
        <rFont val="Arial MT"/>
        <family val="2"/>
      </rPr>
      <t xml:space="preserve">EMBOÇO OU MASSA ÚNICA EM ARGAMASSA TRAÇO 1:2:8, PREPARO MECÂNICO COM BETONEIRA 400 L, APLICADA MANUALMENTE EM PANOS
</t>
    </r>
    <r>
      <rPr>
        <sz val="6.5"/>
        <rFont val="Arial MT"/>
        <family val="2"/>
      </rPr>
      <t>DE FACHADA COM PRESENÇA DE VÃOS, ESPESSURA DE 25 MM. AF_08/2022</t>
    </r>
  </si>
  <si>
    <r>
      <rPr>
        <sz val="6.5"/>
        <rFont val="Arial MT"/>
        <family val="2"/>
      </rPr>
      <t>1.6.0.4.</t>
    </r>
  </si>
  <si>
    <r>
      <rPr>
        <sz val="6.5"/>
        <rFont val="Arial MT"/>
        <family val="2"/>
      </rPr>
      <t>LASTRO COM MATERIAL GRANULAR (PEDRA BRITADA N.3), APLICADO EM PISOS OU LAJES SOBRE SOLO, ESPESSURA DE *10 CM*. AF_07/2019</t>
    </r>
  </si>
  <si>
    <r>
      <rPr>
        <sz val="6.5"/>
        <rFont val="Arial MT"/>
        <family val="2"/>
      </rPr>
      <t>1.6.0.5.</t>
    </r>
  </si>
  <si>
    <r>
      <rPr>
        <sz val="6.5"/>
        <rFont val="Arial MT"/>
        <family val="2"/>
      </rPr>
      <t xml:space="preserve">PISO CIMENTADO, TRAÇO 1:3 (CIMENTO E AREIA), ACABAMENTO
</t>
    </r>
    <r>
      <rPr>
        <sz val="6.5"/>
        <rFont val="Arial MT"/>
        <family val="2"/>
      </rPr>
      <t>RÚSTICO, ESPESSURA 3,0 CM,  PREPARO MECÂNICO DA ARGAMASSA. AF_09/2020</t>
    </r>
  </si>
  <si>
    <r>
      <rPr>
        <sz val="6.5"/>
        <rFont val="Arial MT"/>
        <family val="2"/>
      </rPr>
      <t>1.6.0.6.</t>
    </r>
  </si>
  <si>
    <r>
      <rPr>
        <sz val="6.5"/>
        <rFont val="Arial MT"/>
        <family val="2"/>
      </rPr>
      <t xml:space="preserve">REVESTIMENTO CERÂMICO PARA PISO COM PLACAS TIPO ESMALTADA EXTRA DE DIMENSÕES 45X45 CM APLICADA EM AMBIENTES DE ÁREA
</t>
    </r>
    <r>
      <rPr>
        <sz val="6.5"/>
        <rFont val="Arial MT"/>
        <family val="2"/>
      </rPr>
      <t>MAIOR QUE 10 M2. AF_06/2014</t>
    </r>
  </si>
  <si>
    <r>
      <rPr>
        <sz val="6.5"/>
        <rFont val="Arial MT"/>
        <family val="2"/>
      </rPr>
      <t>1.6.0.7.</t>
    </r>
  </si>
  <si>
    <r>
      <rPr>
        <sz val="6.5"/>
        <rFont val="Arial MT"/>
        <family val="2"/>
      </rPr>
      <t xml:space="preserve">REVESTIMENTO  CERÂMICO  PARA PAREDES INTERNAS  COM  PLACAS TIPO ESMALTADA EXTRA DE DIMENSÕES 33X45 CM APLICADAS EM
</t>
    </r>
    <r>
      <rPr>
        <sz val="6.5"/>
        <rFont val="Arial MT"/>
        <family val="2"/>
      </rPr>
      <t>AMBIENTES DE ÁREA MAIOR QUE 5 M² NA ALTURA INTEIRA DAS PAREDES. AF_06/2014</t>
    </r>
  </si>
  <si>
    <r>
      <rPr>
        <b/>
        <sz val="6.5"/>
        <rFont val="Arial"/>
        <family val="2"/>
      </rPr>
      <t>1.7.</t>
    </r>
  </si>
  <si>
    <r>
      <rPr>
        <b/>
        <sz val="6.5"/>
        <rFont val="Arial"/>
        <family val="2"/>
      </rPr>
      <t>ESQUADRIAS</t>
    </r>
  </si>
  <si>
    <r>
      <rPr>
        <b/>
        <sz val="6.5"/>
        <rFont val="Arial"/>
        <family val="2"/>
      </rPr>
      <t>1.7.1.</t>
    </r>
  </si>
  <si>
    <r>
      <rPr>
        <b/>
        <sz val="6.5"/>
        <rFont val="Arial"/>
        <family val="2"/>
      </rPr>
      <t>PORTAS</t>
    </r>
  </si>
  <si>
    <r>
      <rPr>
        <sz val="6.5"/>
        <rFont val="Arial MT"/>
        <family val="2"/>
      </rPr>
      <t>1.7.1.1.</t>
    </r>
  </si>
  <si>
    <r>
      <rPr>
        <sz val="6.5"/>
        <rFont val="Arial MT"/>
        <family val="2"/>
      </rPr>
      <t xml:space="preserve">PORTA DE ABRIR EM ACO TIPO VENEZIANA, COM FUNDO
</t>
    </r>
    <r>
      <rPr>
        <sz val="6.5"/>
        <rFont val="Arial MT"/>
        <family val="2"/>
      </rPr>
      <t>ANTICORROSIVO / PRIMER DE PROTECAO, SEM GUARNICAO/ALIZAR/VISTA, 90 X 210 CM</t>
    </r>
  </si>
  <si>
    <r>
      <rPr>
        <sz val="6.5"/>
        <rFont val="Arial MT"/>
        <family val="2"/>
      </rPr>
      <t>UN</t>
    </r>
  </si>
  <si>
    <r>
      <rPr>
        <sz val="6.5"/>
        <rFont val="Arial MT"/>
        <family val="2"/>
      </rPr>
      <t>1.7.1.2.</t>
    </r>
  </si>
  <si>
    <r>
      <rPr>
        <sz val="6.5"/>
        <rFont val="Arial MT"/>
        <family val="2"/>
      </rPr>
      <t xml:space="preserve">PORTA DE MADEIRA PARA PINTURA, SEMI-OCA (LEVE OU MÉDIA),
</t>
    </r>
    <r>
      <rPr>
        <sz val="6.5"/>
        <rFont val="Arial MT"/>
        <family val="2"/>
      </rPr>
      <t>60X210CM, ESPESSURA DE 3,5CM, INCLUSO DOBRADIÇAS - FORNECIMENTO E INSTALAÇÃO. AF_12/2019</t>
    </r>
  </si>
  <si>
    <r>
      <rPr>
        <sz val="6.5"/>
        <rFont val="Arial MT"/>
        <family val="2"/>
      </rPr>
      <t>1.7.1.3.</t>
    </r>
  </si>
  <si>
    <r>
      <rPr>
        <sz val="6.5"/>
        <rFont val="Arial MT"/>
        <family val="2"/>
      </rPr>
      <t xml:space="preserve">FECHADURA DE EMBUTIR COM CILINDRO, EXTERNA, COMPLETA,
</t>
    </r>
    <r>
      <rPr>
        <sz val="6.5"/>
        <rFont val="Arial MT"/>
        <family val="2"/>
      </rPr>
      <t>ACABAMENTO PADRÃO MÉDIO, INCLUSO EXECUÇÃO DE FURO - FORNECIMENTO E INSTALAÇÃO. AF_12/2019</t>
    </r>
  </si>
  <si>
    <r>
      <rPr>
        <sz val="6.5"/>
        <rFont val="Arial MT"/>
        <family val="2"/>
      </rPr>
      <t>1.7.1.4.</t>
    </r>
  </si>
  <si>
    <r>
      <rPr>
        <sz val="6.5"/>
        <rFont val="Arial MT"/>
        <family val="2"/>
      </rPr>
      <t xml:space="preserve">FECHADURA DE EMBUTIR PARA PORTA DE BANHEIRO, COMPLETA,
</t>
    </r>
    <r>
      <rPr>
        <sz val="6.5"/>
        <rFont val="Arial MT"/>
        <family val="2"/>
      </rPr>
      <t>ACABAMENTO PADRÃO MÉDIO, INCLUSO EXECUÇÃO DE FURO - FORNECIMENTO E INSTALAÇÃO. AF_12/2019</t>
    </r>
  </si>
  <si>
    <r>
      <rPr>
        <b/>
        <sz val="6.5"/>
        <rFont val="Arial"/>
        <family val="2"/>
      </rPr>
      <t>1.7.2.</t>
    </r>
  </si>
  <si>
    <r>
      <rPr>
        <b/>
        <sz val="6.5"/>
        <rFont val="Arial"/>
        <family val="2"/>
      </rPr>
      <t>JANELAS</t>
    </r>
  </si>
  <si>
    <r>
      <rPr>
        <sz val="6.5"/>
        <rFont val="Arial MT"/>
        <family val="2"/>
      </rPr>
      <t>1.7.2.1.</t>
    </r>
  </si>
  <si>
    <r>
      <rPr>
        <sz val="6.5"/>
        <rFont val="Arial MT"/>
        <family val="2"/>
      </rPr>
      <t xml:space="preserve">JANELA DE AÇO TIPO BASCULANTE PARA VIDROS, COM BATENTE, FERRAGENS E PINTURA ANTICORROSIVA. EXCLUSIVE VIDROS,
</t>
    </r>
    <r>
      <rPr>
        <sz val="6.5"/>
        <rFont val="Arial MT"/>
        <family val="2"/>
      </rPr>
      <t>ACABAMENTO, ALIZAR E CONTRAMARCO. FORNECIMENTO E INSTALAÇÃO. AF_12/2019</t>
    </r>
  </si>
  <si>
    <r>
      <rPr>
        <sz val="6.5"/>
        <rFont val="Arial MT"/>
        <family val="2"/>
      </rPr>
      <t>1.7.2.2.</t>
    </r>
  </si>
  <si>
    <r>
      <rPr>
        <sz val="6.5"/>
        <rFont val="Arial MT"/>
        <family val="2"/>
      </rPr>
      <t>VIDRO MARTELADO OU CANELADO, 4 MM - SEM COLOCACAO</t>
    </r>
  </si>
  <si>
    <r>
      <rPr>
        <b/>
        <sz val="6.5"/>
        <rFont val="Arial"/>
        <family val="2"/>
      </rPr>
      <t>1.8.</t>
    </r>
  </si>
  <si>
    <r>
      <rPr>
        <b/>
        <sz val="6.5"/>
        <rFont val="Arial"/>
        <family val="2"/>
      </rPr>
      <t>PINTURA</t>
    </r>
  </si>
  <si>
    <r>
      <rPr>
        <sz val="6.5"/>
        <rFont val="Arial MT"/>
        <family val="2"/>
      </rPr>
      <t>1.8.0.1.</t>
    </r>
  </si>
  <si>
    <r>
      <rPr>
        <sz val="6.5"/>
        <rFont val="Arial MT"/>
        <family val="2"/>
      </rPr>
      <t>APLICAÇÃO MANUAL DE PINTURA COM TINTA LÁTEX ACRÍLICA EM PAREDES, DUAS DEMÃOS. AF_06/2014</t>
    </r>
  </si>
  <si>
    <r>
      <rPr>
        <sz val="6.5"/>
        <rFont val="Arial MT"/>
        <family val="2"/>
      </rPr>
      <t>1.8.0.2.</t>
    </r>
  </si>
  <si>
    <r>
      <rPr>
        <sz val="6.5"/>
        <rFont val="Arial MT"/>
        <family val="2"/>
      </rPr>
      <t>PINTURA TINTA DE ACABAMENTO (PIGMENTADA) ESMALTE SINTÉTICO ACETINADO EM MADEIRA, 2 DEMÃOS. AF_01/2021</t>
    </r>
  </si>
  <si>
    <r>
      <rPr>
        <sz val="6.5"/>
        <rFont val="Arial MT"/>
        <family val="2"/>
      </rPr>
      <t>1.8.0.3.</t>
    </r>
  </si>
  <si>
    <r>
      <rPr>
        <sz val="6.5"/>
        <rFont val="Arial MT"/>
        <family val="2"/>
      </rPr>
      <t>PINTURA COM  TINTA EPOXÍDICA DE  ACABAMENTO  PULVERIZADA SOBRE PERFIL METÁLICO EXECUTADO EM FÁBRICA (02 DEMÃOS). AF_01/2020_P</t>
    </r>
  </si>
  <si>
    <r>
      <rPr>
        <b/>
        <sz val="6.5"/>
        <rFont val="Arial"/>
        <family val="2"/>
      </rPr>
      <t>1.9.</t>
    </r>
  </si>
  <si>
    <r>
      <rPr>
        <b/>
        <sz val="6.5"/>
        <rFont val="Arial"/>
        <family val="2"/>
      </rPr>
      <t>INSTALAÇÃO HIDRÁULICA</t>
    </r>
  </si>
  <si>
    <r>
      <rPr>
        <sz val="6.5"/>
        <rFont val="Arial MT"/>
        <family val="2"/>
      </rPr>
      <t>1.9.0.1.</t>
    </r>
  </si>
  <si>
    <r>
      <rPr>
        <sz val="6.5"/>
        <rFont val="Arial MT"/>
        <family val="2"/>
      </rPr>
      <t>REGISTRO DE GAVETA BRUTO, LATÃO, ROSCÁVEL, 1" - FORNECIMENTO E INSTALAÇÃO. AF_08/2021</t>
    </r>
  </si>
  <si>
    <r>
      <rPr>
        <sz val="6.5"/>
        <rFont val="Arial MT"/>
        <family val="2"/>
      </rPr>
      <t>1.9.0.2.</t>
    </r>
  </si>
  <si>
    <r>
      <rPr>
        <sz val="6.5"/>
        <rFont val="Arial MT"/>
        <family val="2"/>
      </rPr>
      <t>REGISTRO DE ESFERA, PVC, SOLDÁVEL, COM VOLANTE, DN  32 MM - FORNECIMENTO E INSTALAÇÃO. AF_08/2021</t>
    </r>
  </si>
  <si>
    <r>
      <rPr>
        <sz val="6.5"/>
        <rFont val="Arial MT"/>
        <family val="2"/>
      </rPr>
      <t>1.9.0.3.</t>
    </r>
  </si>
  <si>
    <r>
      <rPr>
        <sz val="6.5"/>
        <rFont val="Arial MT"/>
        <family val="2"/>
      </rPr>
      <t xml:space="preserve">CAIXA D´ÁGUA EM POLIETILENO, 1000 LITROS (INCLUSOS TUBOS, CONEXÕES E TORNEIRA DE BÓIA) - FORNECIMENTO E INSTALAÇÃO.
</t>
    </r>
    <r>
      <rPr>
        <sz val="6.5"/>
        <rFont val="Arial MT"/>
        <family val="2"/>
      </rPr>
      <t>AF_06/2021</t>
    </r>
  </si>
  <si>
    <r>
      <rPr>
        <sz val="6.5"/>
        <rFont val="Arial MT"/>
        <family val="2"/>
      </rPr>
      <t>1.9.0.4.</t>
    </r>
  </si>
  <si>
    <r>
      <rPr>
        <sz val="6.5"/>
        <rFont val="Arial MT"/>
        <family val="2"/>
      </rPr>
      <t>ENGATE FLEXÍVEL EM PLÁSTICO BRANCO, 1/2 X 30CM - FORNECIMENTO E INSTALAÇÃO. AF_01/2020</t>
    </r>
  </si>
  <si>
    <r>
      <rPr>
        <sz val="6.5"/>
        <rFont val="Arial MT"/>
        <family val="2"/>
      </rPr>
      <t>1.9.0.5.</t>
    </r>
  </si>
  <si>
    <r>
      <rPr>
        <sz val="6.5"/>
        <rFont val="Arial MT"/>
        <family val="2"/>
      </rPr>
      <t>TUBO, PVC, SOLDÁVEL, DN 25MM, INSTALADO EM RAMAL DE DISTRIBUIÇÃO DE ÁGUA - FORNECIMENTO E INSTALAÇÃO. AF_06/2022</t>
    </r>
  </si>
  <si>
    <r>
      <rPr>
        <sz val="6.5"/>
        <rFont val="Arial MT"/>
        <family val="2"/>
      </rPr>
      <t>1.9.0.6.</t>
    </r>
  </si>
  <si>
    <r>
      <rPr>
        <sz val="6.5"/>
        <rFont val="Arial MT"/>
        <family val="2"/>
      </rPr>
      <t>TUBO, PVC, SOLDÁVEL, DN 32MM, INSTALADO EM RAMAL DE DISTRIBUIÇÃO DE ÁGUA - FORNECIMENTO E INSTALAÇÃO. AF_06/2022</t>
    </r>
  </si>
  <si>
    <r>
      <rPr>
        <sz val="6.5"/>
        <rFont val="Arial MT"/>
        <family val="2"/>
      </rPr>
      <t>1.9.0.7.</t>
    </r>
  </si>
  <si>
    <r>
      <rPr>
        <sz val="6.5"/>
        <rFont val="Arial MT"/>
        <family val="2"/>
      </rPr>
      <t xml:space="preserve">JOELHO 90 GRAUS, PVC, SOLDÁVEL, DN 32MM, INSTALADO EM RAMAL
</t>
    </r>
    <r>
      <rPr>
        <sz val="6.5"/>
        <rFont val="Arial MT"/>
        <family val="2"/>
      </rPr>
      <t>DE DISTRIBUIÇÃO DE ÁGUA - FORNECIMENTO E INSTALAÇÃO. AF_06/2022</t>
    </r>
  </si>
  <si>
    <r>
      <rPr>
        <sz val="6.5"/>
        <rFont val="Arial MT"/>
        <family val="2"/>
      </rPr>
      <t>1.9.0.8.</t>
    </r>
  </si>
  <si>
    <r>
      <rPr>
        <sz val="6.5"/>
        <rFont val="Arial MT"/>
        <family val="2"/>
      </rPr>
      <t>JOELHO 90 GRAUS, PVC, SOLDÁVEL, DN 25MM, INSTALADO EM RAMAL OU SUB-RAMAL DE ÁGUA - FORNECIMENTO E INSTALAÇÃO. AF_06/2022</t>
    </r>
  </si>
  <si>
    <r>
      <rPr>
        <sz val="6.5"/>
        <rFont val="Arial MT"/>
        <family val="2"/>
      </rPr>
      <t>1.9.0.9.</t>
    </r>
  </si>
  <si>
    <r>
      <rPr>
        <sz val="6.5"/>
        <rFont val="Arial MT"/>
        <family val="2"/>
      </rPr>
      <t>TE, PVC, SOLDÁVEL, DN 25MM, INSTALADO EM RAMAL OU SUB-RAMAL DE ÁGUA - FORNECIMENTO E INSTALAÇÃO. AF_06/2022</t>
    </r>
  </si>
  <si>
    <r>
      <rPr>
        <sz val="6.5"/>
        <rFont val="Arial MT"/>
        <family val="2"/>
      </rPr>
      <t>1.9.0.10.</t>
    </r>
  </si>
  <si>
    <r>
      <rPr>
        <sz val="6.5"/>
        <rFont val="Arial MT"/>
        <family val="2"/>
      </rPr>
      <t xml:space="preserve">JOELHO 90 GRAUS COM BUCHA DE LATÃO, PVC, SOLDÁVEL, DN 25MM, X
</t>
    </r>
    <r>
      <rPr>
        <sz val="6.5"/>
        <rFont val="Arial MT"/>
        <family val="2"/>
      </rPr>
      <t>3/4  INSTALADO EM RAMAL OU SUB-RAMAL DE ÁGUA - FORNECIMENTO E INSTALAÇÃO. AF_06/2022</t>
    </r>
  </si>
  <si>
    <r>
      <rPr>
        <sz val="6.5"/>
        <rFont val="Arial MT"/>
        <family val="2"/>
      </rPr>
      <t>1.9.0.11.</t>
    </r>
  </si>
  <si>
    <r>
      <rPr>
        <sz val="6.5"/>
        <rFont val="Arial MT"/>
        <family val="2"/>
      </rPr>
      <t>JOELHO DE REDUCAO, PVC SOLDAVEL, 90 GRAUS,  32 MM X 25 MM, PARA AGUA FRIA PREDIAL</t>
    </r>
  </si>
  <si>
    <r>
      <rPr>
        <sz val="6.5"/>
        <rFont val="Arial MT"/>
        <family val="2"/>
      </rPr>
      <t>1.9.0.12.</t>
    </r>
  </si>
  <si>
    <r>
      <rPr>
        <sz val="6.5"/>
        <rFont val="Arial MT"/>
        <family val="2"/>
      </rPr>
      <t xml:space="preserve">TUBO, PVC, SOLDÁVEL, DN 50 MM, INSTALADO EM RESERVAÇÃO DE
</t>
    </r>
    <r>
      <rPr>
        <sz val="6.5"/>
        <rFont val="Arial MT"/>
        <family val="2"/>
      </rPr>
      <t>ÁGUA DE EDIFICAÇÃO QUE POSSUA RESERVATÓRIO DE FIBRA/FIBROCIMENTO  FORNECIMENTO E INSTALAÇÃO. AF_06/2016</t>
    </r>
  </si>
  <si>
    <r>
      <rPr>
        <b/>
        <sz val="6.5"/>
        <rFont val="Arial"/>
        <family val="2"/>
      </rPr>
      <t>1.10.</t>
    </r>
  </si>
  <si>
    <r>
      <rPr>
        <b/>
        <sz val="6.5"/>
        <rFont val="Arial"/>
        <family val="2"/>
      </rPr>
      <t>INTALAÇÃO SANITÁRIA</t>
    </r>
  </si>
  <si>
    <r>
      <rPr>
        <sz val="6.5"/>
        <rFont val="Arial MT"/>
        <family val="2"/>
      </rPr>
      <t>1.10.0.1.</t>
    </r>
  </si>
  <si>
    <r>
      <rPr>
        <sz val="6.5"/>
        <rFont val="Arial MT"/>
        <family val="2"/>
      </rPr>
      <t xml:space="preserve">TUBO PVC, SERIE NORMAL, ESGOTO PREDIAL, DN 40 MM, FORNECIDO E INSTALADO EM RAMAL DE DESCARGA OU RAMAL DE ESGOTO
</t>
    </r>
    <r>
      <rPr>
        <sz val="6.5"/>
        <rFont val="Arial MT"/>
        <family val="2"/>
      </rPr>
      <t>SANITÁRIO. AF_08/2022</t>
    </r>
  </si>
  <si>
    <r>
      <rPr>
        <sz val="6.5"/>
        <rFont val="Arial MT"/>
        <family val="2"/>
      </rPr>
      <t>1.10.0.2.</t>
    </r>
  </si>
  <si>
    <r>
      <rPr>
        <sz val="6.5"/>
        <rFont val="Arial MT"/>
        <family val="2"/>
      </rPr>
      <t xml:space="preserve">TUBO PVC, SERIE NORMAL, ESGOTO PREDIAL, DN 50 MM, FORNECIDO E
</t>
    </r>
    <r>
      <rPr>
        <sz val="6.5"/>
        <rFont val="Arial MT"/>
        <family val="2"/>
      </rPr>
      <t>INSTALADO EM RAMAL DE DESCARGA OU RAMAL DE ESGOTO SANITÁRIO. AF_08/2022</t>
    </r>
  </si>
  <si>
    <r>
      <rPr>
        <sz val="6.5"/>
        <rFont val="Arial MT"/>
        <family val="2"/>
      </rPr>
      <t>1.10.0.3.</t>
    </r>
  </si>
  <si>
    <r>
      <rPr>
        <sz val="6.5"/>
        <rFont val="Arial MT"/>
        <family val="2"/>
      </rPr>
      <t xml:space="preserve">TUBO PVC, SERIE NORMAL, ESGOTO PREDIAL, DN 100 MM, FORNECIDO
</t>
    </r>
    <r>
      <rPr>
        <sz val="6.5"/>
        <rFont val="Arial MT"/>
        <family val="2"/>
      </rPr>
      <t>E INSTALADO EM RAMAL DE DESCARGA OU RAMAL DE ESGOTO SANITÁRIO. AF_08/2022</t>
    </r>
  </si>
  <si>
    <r>
      <rPr>
        <sz val="6.5"/>
        <rFont val="Arial MT"/>
        <family val="2"/>
      </rPr>
      <t>1.10.0.4.</t>
    </r>
  </si>
  <si>
    <r>
      <rPr>
        <sz val="6.5"/>
        <rFont val="Arial MT"/>
        <family val="2"/>
      </rPr>
      <t>JUNCAO SIMPLES, PVC SERIE R, DN 100 X 100 MM, PARA ESGOTO OU AGUAS PLUVIAIS PREDIAIS</t>
    </r>
  </si>
  <si>
    <r>
      <rPr>
        <sz val="6.5"/>
        <rFont val="Arial MT"/>
        <family val="2"/>
      </rPr>
      <t>1.10.0.5.</t>
    </r>
  </si>
  <si>
    <r>
      <rPr>
        <sz val="6.5"/>
        <rFont val="Arial MT"/>
        <family val="2"/>
      </rPr>
      <t>JUNCAO SIMPLES, PVC, DN 100 X 50 MM, SERIE NORMAL PARA ESGOTO PREDIAL</t>
    </r>
  </si>
  <si>
    <r>
      <rPr>
        <sz val="6.5"/>
        <rFont val="Arial MT"/>
        <family val="2"/>
      </rPr>
      <t>1.10.0.6.</t>
    </r>
  </si>
  <si>
    <r>
      <rPr>
        <sz val="6.5"/>
        <rFont val="Arial MT"/>
        <family val="2"/>
      </rPr>
      <t>JOELHO, PVC SERIE R, 90 GRAUS, DN 100 MM, PARA ESGOTO OU AGUAS PLUVIAIS PREDIAIS</t>
    </r>
  </si>
  <si>
    <r>
      <rPr>
        <sz val="6.5"/>
        <rFont val="Arial MT"/>
        <family val="2"/>
      </rPr>
      <t>1.10.0.7.</t>
    </r>
  </si>
  <si>
    <r>
      <rPr>
        <sz val="6.5"/>
        <rFont val="Arial MT"/>
        <family val="2"/>
      </rPr>
      <t>JOELHO, PVC SERIE R, 90 GRAUS, DN 40 MM, PARA ESGOTO OU AGUAS PLUVIAIS PREDIAIS</t>
    </r>
  </si>
  <si>
    <r>
      <rPr>
        <sz val="6.5"/>
        <rFont val="Arial MT"/>
        <family val="2"/>
      </rPr>
      <t>1.10.0.8.</t>
    </r>
  </si>
  <si>
    <r>
      <rPr>
        <sz val="6.5"/>
        <rFont val="Arial MT"/>
        <family val="2"/>
      </rPr>
      <t xml:space="preserve">CAIXA SIFONADA, PVC, DN 100 X 100 X 50 MM, JUNTA ELÁSTICA,
</t>
    </r>
    <r>
      <rPr>
        <sz val="6.5"/>
        <rFont val="Arial MT"/>
        <family val="2"/>
      </rPr>
      <t>FORNECIDA E INSTALADA EM RAMAL DE DESCARGA OU EM RAMAL DE ESGOTO SANITÁRIO. AF_08/2022</t>
    </r>
  </si>
  <si>
    <r>
      <rPr>
        <sz val="6.5"/>
        <rFont val="Arial MT"/>
        <family val="2"/>
      </rPr>
      <t>1.10.0.9.</t>
    </r>
  </si>
  <si>
    <r>
      <rPr>
        <sz val="6.5"/>
        <rFont val="Arial MT"/>
        <family val="2"/>
      </rPr>
      <t>JOELHO, PVC SERIE R, 45 GRAUS, DN 100 MM, PARA ESGOTO OU AGUAS PLUVIAIS PREDIAIS</t>
    </r>
  </si>
  <si>
    <r>
      <rPr>
        <sz val="6.5"/>
        <rFont val="Arial MT"/>
        <family val="2"/>
      </rPr>
      <t>1.10.0.10.</t>
    </r>
  </si>
  <si>
    <r>
      <rPr>
        <sz val="6.5"/>
        <rFont val="Arial MT"/>
        <family val="2"/>
      </rPr>
      <t>Composição</t>
    </r>
  </si>
  <si>
    <r>
      <rPr>
        <sz val="6.5"/>
        <rFont val="Arial MT"/>
        <family val="2"/>
      </rPr>
      <t>FORNECIMENTO E INSTALAÇÃO FOSSA SEPTICA TIPO IMHOFF C/TAMPA 50 CONTRIBUINTES</t>
    </r>
  </si>
  <si>
    <r>
      <rPr>
        <sz val="6.5"/>
        <rFont val="Arial MT"/>
        <family val="2"/>
      </rPr>
      <t>UNIDADE</t>
    </r>
  </si>
  <si>
    <r>
      <rPr>
        <sz val="6.5"/>
        <rFont val="Arial MT"/>
        <family val="2"/>
      </rPr>
      <t>1.10.0.11.</t>
    </r>
  </si>
  <si>
    <r>
      <rPr>
        <sz val="6.5"/>
        <rFont val="Arial MT"/>
        <family val="2"/>
      </rPr>
      <t>FORNECIMENTO E INSTALAÇÃO FOSSASEPTICA SEM FILTRO CILINDRICAC/TAMPA 15 A 30 CONTRIBUINTE</t>
    </r>
  </si>
  <si>
    <r>
      <rPr>
        <sz val="6.5"/>
        <rFont val="Arial MT"/>
        <family val="2"/>
      </rPr>
      <t>1.10.0.12.</t>
    </r>
  </si>
  <si>
    <r>
      <rPr>
        <sz val="6.5"/>
        <rFont val="Arial MT"/>
        <family val="2"/>
      </rPr>
      <t>FORNECIMENTO  E  INSTALAÇÃO  SUMIDOURO  CONCRETO  PRE  MOLDADO COMPLETO 50 CONTRIBUINTES</t>
    </r>
  </si>
  <si>
    <r>
      <rPr>
        <b/>
        <sz val="6.5"/>
        <rFont val="Arial"/>
        <family val="2"/>
      </rPr>
      <t>1.11.</t>
    </r>
  </si>
  <si>
    <r>
      <rPr>
        <b/>
        <sz val="6.5"/>
        <rFont val="Arial"/>
        <family val="2"/>
      </rPr>
      <t>LOUÇAS E METAIS</t>
    </r>
  </si>
  <si>
    <r>
      <rPr>
        <sz val="6.5"/>
        <rFont val="Arial MT"/>
        <family val="2"/>
      </rPr>
      <t>1.11.0.1.</t>
    </r>
  </si>
  <si>
    <r>
      <rPr>
        <sz val="6.5"/>
        <rFont val="Arial MT"/>
        <family val="2"/>
      </rPr>
      <t>VASO SANITÁRIO SIFONADO COM CAIXA ACOPLADA LOUÇA BRANCA - FORNECIMENTO E INSTALAÇÃO. AF_01/2020</t>
    </r>
  </si>
  <si>
    <r>
      <rPr>
        <sz val="6.5"/>
        <rFont val="Arial MT"/>
        <family val="2"/>
      </rPr>
      <t>1.11.0.2.</t>
    </r>
  </si>
  <si>
    <r>
      <rPr>
        <sz val="6.5"/>
        <rFont val="Arial MT"/>
        <family val="2"/>
      </rPr>
      <t>LAVATÓRIO LOUÇA BRANCA SUSPENSO, 29,5 X 39CM OU EQUIVALENTE, PADRÃO POPULAR - FORNECIMENTO E INSTALAÇÃO. AF_01/2020</t>
    </r>
  </si>
  <si>
    <r>
      <rPr>
        <sz val="6.5"/>
        <rFont val="Arial MT"/>
        <family val="2"/>
      </rPr>
      <t>1.11.0.3.</t>
    </r>
  </si>
  <si>
    <r>
      <rPr>
        <sz val="6.5"/>
        <rFont val="Arial MT"/>
        <family val="2"/>
      </rPr>
      <t>TORNEIRA CROMADA DE MESA, 1/2 OU 3/4, PARA LAVATÓRIO, PADRÃO POPULAR - FORNECIMENTO E INSTALAÇÃO. AF_01/2020</t>
    </r>
  </si>
  <si>
    <r>
      <rPr>
        <sz val="6.5"/>
        <rFont val="Arial MT"/>
        <family val="2"/>
      </rPr>
      <t>1.11.0.4.</t>
    </r>
  </si>
  <si>
    <r>
      <rPr>
        <sz val="6.5"/>
        <rFont val="Arial MT"/>
        <family val="2"/>
      </rPr>
      <t>DUCHA / CHUVEIRO METALICO, DE PAREDE, ARTICULAVEL, COM DESVIADOR E DUCHA MANUAL</t>
    </r>
  </si>
  <si>
    <r>
      <rPr>
        <b/>
        <sz val="6.5"/>
        <rFont val="Arial"/>
        <family val="2"/>
      </rPr>
      <t>1.12.</t>
    </r>
  </si>
  <si>
    <r>
      <rPr>
        <b/>
        <sz val="6.5"/>
        <rFont val="Arial"/>
        <family val="2"/>
      </rPr>
      <t>INSTALAÇÃO ELÉTRICA</t>
    </r>
  </si>
  <si>
    <r>
      <rPr>
        <sz val="6.5"/>
        <rFont val="Arial MT"/>
        <family val="2"/>
      </rPr>
      <t>1.12.0.1.</t>
    </r>
  </si>
  <si>
    <r>
      <rPr>
        <sz val="6.5"/>
        <rFont val="Arial MT"/>
        <family val="2"/>
      </rPr>
      <t xml:space="preserve">QUADRO DE DISTRIBUICAO COM BARRAMENTO TRIFASICO, DE
</t>
    </r>
    <r>
      <rPr>
        <sz val="6.5"/>
        <rFont val="Arial MT"/>
        <family val="2"/>
      </rPr>
      <t>EMBUTIR, EM CHAPA DE ACO GALVANIZADO, PARA 24 DISJUNTORES DIN, 100 A</t>
    </r>
  </si>
  <si>
    <r>
      <rPr>
        <sz val="6.5"/>
        <rFont val="Arial MT"/>
        <family val="2"/>
      </rPr>
      <t>1.12.0.2.</t>
    </r>
  </si>
  <si>
    <r>
      <rPr>
        <sz val="6.5"/>
        <rFont val="Arial MT"/>
        <family val="2"/>
      </rPr>
      <t>DISJUNTOR TIPO DIN/IEC, MONOPOLAR DE 6  ATE  32A</t>
    </r>
  </si>
  <si>
    <r>
      <rPr>
        <sz val="6.5"/>
        <rFont val="Arial MT"/>
        <family val="2"/>
      </rPr>
      <t>1.12.0.3.</t>
    </r>
  </si>
  <si>
    <r>
      <rPr>
        <sz val="6.5"/>
        <rFont val="Arial MT"/>
        <family val="2"/>
      </rPr>
      <t>CAIXA RETANGULAR 4" X 2" ALTA (2,00 M DO PISO), METÁLICA, INSTALADA EM PAREDE - FORNECIMENTO E INSTALAÇÃO. AF_12/2015</t>
    </r>
  </si>
  <si>
    <r>
      <rPr>
        <sz val="6.5"/>
        <rFont val="Arial MT"/>
        <family val="2"/>
      </rPr>
      <t>1.12.0.4.</t>
    </r>
  </si>
  <si>
    <r>
      <rPr>
        <sz val="6.5"/>
        <rFont val="Arial MT"/>
        <family val="2"/>
      </rPr>
      <t>CAIXA SEXTAVADA 3" X 3", METÁLICA, INSTALADA EM LAJE - FORNECIMENTO E INSTALAÇÃO. AF_12/2015</t>
    </r>
  </si>
  <si>
    <r>
      <rPr>
        <sz val="6.5"/>
        <rFont val="Arial MT"/>
        <family val="2"/>
      </rPr>
      <t>1.12.0.5.</t>
    </r>
  </si>
  <si>
    <r>
      <rPr>
        <sz val="6.5"/>
        <rFont val="Arial MT"/>
        <family val="2"/>
      </rPr>
      <t xml:space="preserve">ELETRODUTO FLEXÍVEL CORRUGADO, PVC, DN 32 MM (1"), PARA
</t>
    </r>
    <r>
      <rPr>
        <sz val="6.5"/>
        <rFont val="Arial MT"/>
        <family val="2"/>
      </rPr>
      <t>CIRCUITOS TERMINAIS, INSTALADO EM PAREDE - FORNECIMENTO E INSTALAÇÃO. AF_12/2015</t>
    </r>
  </si>
  <si>
    <r>
      <rPr>
        <sz val="6.5"/>
        <rFont val="Arial MT"/>
        <family val="2"/>
      </rPr>
      <t>1.12.0.6.</t>
    </r>
  </si>
  <si>
    <r>
      <rPr>
        <sz val="6.5"/>
        <rFont val="Arial MT"/>
        <family val="2"/>
      </rPr>
      <t>ELETRODUTO RÍGIDO SOLDÁVEL, PVC, DN 20 MM (½"), APARENTE, INSTALADO EM PAREDE - FORNECIMENTO E INSTALAÇÃO. AF_11/2016</t>
    </r>
  </si>
  <si>
    <r>
      <rPr>
        <sz val="6.5"/>
        <rFont val="Arial MT"/>
        <family val="2"/>
      </rPr>
      <t>1.12.0.7.</t>
    </r>
  </si>
  <si>
    <r>
      <rPr>
        <sz val="6.5"/>
        <rFont val="Arial MT"/>
        <family val="2"/>
      </rPr>
      <t>INTERRUPTOR SIMPLES (3 MÓDULOS), 10A/250V, INCLUINDO SUPORTE E PLACA - FORNECIMENTO E INSTALAÇÃO. AF_12/2015</t>
    </r>
  </si>
  <si>
    <r>
      <rPr>
        <sz val="6.5"/>
        <rFont val="Arial MT"/>
        <family val="2"/>
      </rPr>
      <t>1.12.0.8.</t>
    </r>
  </si>
  <si>
    <r>
      <rPr>
        <sz val="6.5"/>
        <rFont val="Arial MT"/>
        <family val="2"/>
      </rPr>
      <t xml:space="preserve">LUMINARIA DE SOBREPOR EM CHAPA DE ACO PARA 2 LAMPADAS
</t>
    </r>
    <r>
      <rPr>
        <sz val="6.5"/>
        <rFont val="Arial MT"/>
        <family val="2"/>
      </rPr>
      <t>FLUORESCENTES DE *36* W, ALETADA, COMPLETA (LAMPADAS E REATOR INCLUSOS)</t>
    </r>
  </si>
  <si>
    <r>
      <rPr>
        <sz val="6.5"/>
        <rFont val="Arial MT"/>
        <family val="2"/>
      </rPr>
      <t>1.12.0.9.</t>
    </r>
  </si>
  <si>
    <r>
      <rPr>
        <sz val="6.5"/>
        <rFont val="Arial MT"/>
        <family val="2"/>
      </rPr>
      <t xml:space="preserve">CABO DE COBRE FLEXÍVEL ISOLADO, 6 MM², ANTI-CHAMA 0,6/1,0 KV,
</t>
    </r>
    <r>
      <rPr>
        <sz val="6.5"/>
        <rFont val="Arial MT"/>
        <family val="2"/>
      </rPr>
      <t>PARA CIRCUITOS TERMINAIS - FORNECIMENTO E INSTALAÇÃO. AF_12/2015</t>
    </r>
  </si>
  <si>
    <r>
      <rPr>
        <sz val="6.5"/>
        <rFont val="Arial MT"/>
        <family val="2"/>
      </rPr>
      <t>1.12.0.10.</t>
    </r>
  </si>
  <si>
    <r>
      <rPr>
        <sz val="6.5"/>
        <rFont val="Arial MT"/>
        <family val="2"/>
      </rPr>
      <t xml:space="preserve">CABO DE COBRE FLEXÍVEL ISOLADO, 1,5 MM², ANTI-CHAMA 0,6/1,0 KV,
</t>
    </r>
    <r>
      <rPr>
        <sz val="6.5"/>
        <rFont val="Arial MT"/>
        <family val="2"/>
      </rPr>
      <t>PARA CIRCUITOS TERMINAIS - FORNECIMENTO E INSTALAÇÃO. AF_12/2015</t>
    </r>
  </si>
  <si>
    <r>
      <rPr>
        <sz val="6.5"/>
        <rFont val="Arial MT"/>
        <family val="2"/>
      </rPr>
      <t>1.12.0.11.</t>
    </r>
  </si>
  <si>
    <r>
      <rPr>
        <sz val="6.5"/>
        <rFont val="Arial MT"/>
        <family val="2"/>
      </rPr>
      <t xml:space="preserve">CABO DE COBRE FLEXÍVEL ISOLADO, 2,5 MM², ANTI-CHAMA 450/750 V,
</t>
    </r>
    <r>
      <rPr>
        <sz val="6.5"/>
        <rFont val="Arial MT"/>
        <family val="2"/>
      </rPr>
      <t>PARA CIRCUITOS TERMINAIS - FORNECIMENTO E INSTALAÇÃO. AF_12/2015</t>
    </r>
  </si>
  <si>
    <r>
      <rPr>
        <sz val="6.5"/>
        <rFont val="Arial MT"/>
        <family val="2"/>
      </rPr>
      <t>1.12.0.12.</t>
    </r>
  </si>
  <si>
    <r>
      <rPr>
        <sz val="6.5"/>
        <rFont val="Arial MT"/>
        <family val="2"/>
      </rPr>
      <t>TOMADA ALTA DE EMBUTIR (1 MÓDULO), 2P+T 20 A, SEM SUPORTE E SEM PLACA - FORNECIMENTO E INSTALAÇÃO. AF_12/2015</t>
    </r>
  </si>
  <si>
    <r>
      <rPr>
        <b/>
        <sz val="6.5"/>
        <rFont val="Arial"/>
        <family val="2"/>
      </rPr>
      <t xml:space="preserve">Nº SICONV
                      </t>
    </r>
    <r>
      <rPr>
        <sz val="6.5"/>
        <rFont val="Arial MT"/>
        <family val="2"/>
      </rPr>
      <t>0</t>
    </r>
  </si>
  <si>
    <t>RECURSO</t>
  </si>
  <si>
    <t>Construção de Vestiários no Estádio Alírio Martins                                                                                                                                                                                                                                        312.970,68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</si>
  <si>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</si>
  <si>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</si>
  <si>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</si>
  <si>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</si>
  <si>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Local</t>
  </si>
  <si>
    <t>Data</t>
  </si>
  <si>
    <t>Responsável Técnico</t>
  </si>
  <si>
    <r>
      <rPr>
        <sz val="8"/>
        <rFont val="Arial MT"/>
        <family val="2"/>
      </rPr>
      <t>Siglas da Composição do Investimento: RA - Rateio proporcional entre Repasse e Contrapartida; RP - 100% Repasse; CP - 100% Contrapartida; OU - 100% Outros.</t>
    </r>
  </si>
  <si>
    <t>SANTA CRUZ DO SUL</t>
  </si>
  <si>
    <t>quinta-feira, 16 de feveiro de 2023</t>
  </si>
  <si>
    <t>Nome: Renan Wester Lamb</t>
  </si>
  <si>
    <t>CREA/CAU: RS249843</t>
  </si>
  <si>
    <t>-</t>
  </si>
  <si>
    <t>PARAMOS AQUI</t>
  </si>
  <si>
    <t>REGISTRO DE GAVETA BRUTO, LATÃO, ROSCÁVEL, 1" - FORNECIMENTO E INSTALAÇÃO. AF_08/2021</t>
  </si>
  <si>
    <t>INTERRUPTOR SIMPLES (3 MÓDULOS), 10A/250V, INCLUINDO SUPORTE E PLACA - FORNECIMENTO E INSTALAÇÃO. AF_12/2015</t>
  </si>
  <si>
    <t>ELETRODUTO RÍGIDO SOLDÁVEL, PVC, DN 20 MM (½"), APARENTE, INSTALADO EM PAREDE - FORNECIMENTO E INSTALAÇÃO. AF_11/2016</t>
  </si>
  <si>
    <t>CAIXA SEXTAVADA 3" X 3", METÁLICA, INSTALADA EM LAJE - FORNECIMENTO E INSTALAÇÃO. AF_12/2015</t>
  </si>
  <si>
    <t>DUCHA / CHUVEIRO METALICO, DE PAREDE, ARTICULAVEL, COM DESVIADOR E DUCHA MANUAL</t>
  </si>
  <si>
    <t>TORNEIRA CROMADA DE MESA, 1/2 OU 3/4, PARA LAVATÓRIO, PADRÃO POPULAR - FORNECIMENTO E INSTALAÇÃO. AF_01/2020</t>
  </si>
  <si>
    <t>LAVATÓRIO LOUÇA BRANCA SUSPENSO, 29,5 X 39CM OU EQUIVALENTE, PADRÃO POPULAR - FORNECIMENTO E INSTALAÇÃO. AF_01/2020</t>
  </si>
  <si>
    <t>VASO SANITÁRIO SIFONADO COM CAIXA ACOPLADA LOUÇA BRANCA - FORNECIMENTO E INSTALAÇÃO. AF_01/2020</t>
  </si>
  <si>
    <t>FORNECIMENTO E INSTALAÇÃO FOSSA SEPTICA TIPO IMHOFF C/TAMPA 50 CONTRIBUINTES</t>
  </si>
  <si>
    <t>JUNCAO SIMPLES, PVC, DN 100 X 50 MM, SERIE NORMAL PARA ESGOTO PREDIAL</t>
  </si>
  <si>
    <t>JUNCAO SIMPLES, PVC SERIE R, DN 100 X 100 MM, PARA ESGOTO OU AGUAS PLUVIAIS PREDIAIS</t>
  </si>
  <si>
    <t>ENGATE FLEXÍVEL EM PLÁSTICO BRANCO, 1/2 X 30CM - FORNECIMENTO E INSTALAÇÃO. AF_01/2020</t>
  </si>
  <si>
    <t>REGISTRO DE ESFERA, PVC, SOLDÁVEL, COM VOLANTE, DN  32 MM - FORNECIMENTO E INSTALAÇÃO. AF_08/2021</t>
  </si>
  <si>
    <t>FORNECIMENTO E INSTALAÇÃO FOSSASEPTICA SEM FILTRO CILINDRICAC/TAMPA 15 A 30 CONTRIBUINTE</t>
  </si>
  <si>
    <t>PLANILHA DE QUANTITATIVOS COM CUSTOS UNITÁRIOS E TOTAL DO ITEM</t>
  </si>
  <si>
    <t>VALOR GLOBAL TOTAL:</t>
  </si>
  <si>
    <t>Nome: Alex Rodrigues Beck</t>
  </si>
  <si>
    <t>Representante Legal</t>
  </si>
  <si>
    <t>CPF: 966.449.660-04</t>
  </si>
  <si>
    <t>Construção de Vestiários no Estádio Alírio Martins</t>
  </si>
  <si>
    <t>Previsto</t>
  </si>
  <si>
    <t>Quantidade</t>
  </si>
  <si>
    <t>Valores (R$)</t>
  </si>
  <si>
    <t>SINAPI</t>
  </si>
  <si>
    <t>PEDREIRO COM ENCARGOS COMPLEMENTARES</t>
  </si>
  <si>
    <t>COTAÇÃO</t>
  </si>
  <si>
    <t>PEDRA GRÊS (Pedra Grês Grande 13cm À 16cm(Altura) X 23cm(Largura) X 46cm(Comprimento)</t>
  </si>
  <si>
    <t>ARGAMASSA TRAÇO 1:2:8 (EM VOLUME DE CIMENTO, CAL E AREIA MÉDIA ÚMIDA) PARA EMBOÇO/MASSA ÚNICA/ASSENTAMENTO DE ALVENARIA DE VEDAÇÃO, PREPARO MECÂNICO COM BETONEIRA 400 L. AF_08/2019</t>
  </si>
  <si>
    <t>H</t>
  </si>
  <si>
    <t xml:space="preserve">UN </t>
  </si>
  <si>
    <t>M3</t>
  </si>
  <si>
    <t>LONA PLASTICA EXTRA FORTE PRETA, E = 200 MICRA</t>
  </si>
  <si>
    <t>TABUA NAO APARELHADA *2,5 X 15* CM, EM MACARANDUBA, ANGELIM OU EQUIVALENTE DA REGIAO - BRUTA</t>
  </si>
  <si>
    <t>PREGO DE ACO POLIDO COM CABECA DUPLA 17 X 27 (2 1/2 X 11)</t>
  </si>
  <si>
    <t>CARPINTEIRO DE FORMAS COM ENCARGOS COMPLEMENTARES</t>
  </si>
  <si>
    <t>SERVENTE COM ENCARGOS COMPLEMENTARES</t>
  </si>
  <si>
    <t>FABRICAÇÃO DE ESCORAS DO TIPO PONTALETE, EM MADEIRA, PARA PÉ-DIREITO SIMPLES. AF_09/2020</t>
  </si>
  <si>
    <t>TELA DE ACO SOLDADA NERVURADA, CA-60, Q-92, (1,48 KG/M2), DIAMETRO DO FIO = 4,2 MM, LARGURA = 2,45 X 60 M DE COMPRIMENTO, ESPACAMENTO DA MALHA = 15  X 15 CM</t>
  </si>
  <si>
    <t>CONCRETAGEM DE VIGAS E LAJES, FCK=25 MPA, PARA LAJES PREMOLDADAS COM USO DE BOMBA - LANÇAMENTO, ADENSAMENTO E ACABAMENTO. AF_02/2022</t>
  </si>
  <si>
    <t>M2</t>
  </si>
  <si>
    <t>M</t>
  </si>
  <si>
    <t>KG</t>
  </si>
  <si>
    <t>VIGA INVERTIDA 0,40x0,15m</t>
  </si>
  <si>
    <t>FABRICAÇÃO DE FÔRMA PARA VIGAS, COM MADEIRA SERRADA, E = 25 MM. AF_09/2020</t>
  </si>
  <si>
    <t>ARMAÇÃO DE PILAR OU VIGA DE ESTRUTURA CONVENCIONAL DE CONCRETO ARMADO UTILIZANDO AÇO CA-60 DE 5,0 MM - MONTAGEM. AF_06/2022</t>
  </si>
  <si>
    <t>ARMAÇÃO DE PILAR OU VIGA DE ESTRUTURA DE CONCRETO ARMADO
EMBUTIDA EM ALVENARIA DE VEDAÇÃO UTILIZANDO AÇO CA-50 DE 6,3 MM - MONTAGEM. AF_06/2022</t>
  </si>
  <si>
    <t>ARMAÇÃO DE PILAR OU VIGA DE ESTRUTURA DE CONCRETO ARMADO EMBUTIDA EM ALVENARIA DE VEDAÇÃO UTILIZANDO AÇO CA-50 DE 10,0
MM - MONTAGEM. AF_06/2022</t>
  </si>
  <si>
    <t>CONCRETO FCK = 25MPA, TRAÇO 1:2,3:2,7 (EM MASSA SECA DE
CIMENTO/ AREIA MÉDIA/ BRITA 1) - PREPARO MECÂNICO COM BETONEIRA 600 L. AF_05/2021</t>
  </si>
  <si>
    <t>LANÇAMENTO COM USO DE BALDES, ADENSAMENTO E ACABAMENTO DE CONCRETO EM ESTRUTURAS. AF_02/2022</t>
  </si>
  <si>
    <t>PILARETES DE CONCRETO 1,20x0,15x0,12</t>
  </si>
  <si>
    <t>FABRICAÇÃO DE FÔRMA PARA PILARES E ESTRUTURAS SIMILARES, EM MADEIRA SERRADA, E=25 MM. AF_09/2020</t>
  </si>
  <si>
    <t>CORTE E DOBRA DE AÇO CA-60, DIÂMETRO DE 5,0 MM. AF_06/2022</t>
  </si>
  <si>
    <t>ARMADOR COM ENCARGOS COMPLEMENTARES</t>
  </si>
  <si>
    <t>CHAPISCO APLICADO NO TETO OU EM ESTRUTURA, COM DESEMPENADEIRA DENTADA. ARGAMASSA INDUSTRIALIZADA COM PREPARO MANUAL. AF_10/2022</t>
  </si>
  <si>
    <t>MASSA ÚNICA, PARA RECEBIMENTO DE PINTURA, EM ARGAMASSA TRAÇO 1:2:8, PREPARO MECÂNICO COM BETONEIRA 400L, APLICADA MANUALMENTE EM TETO, ESPESSURA DE 20MM, COM EXECUÇÃO DE TALISCAS. AF_03/2015</t>
  </si>
  <si>
    <t>VIDRACEIRO COM ENCARGOS COMPLEMENTARES</t>
  </si>
  <si>
    <t>APLICAÇÃO DE FUNDO SELADOR ACRÍLICO EM TETO, UMA DEMÃO. AF_06/2014</t>
  </si>
  <si>
    <t>APLICAÇÃO MANUAL DE PINTURA COM TINTA LÁTEX ACRÍLICA EM TETO, DUAS DEMÃOS. AF_06/2014</t>
  </si>
  <si>
    <t>DISJUNTOR TRIFÁSICO DIN 80A</t>
  </si>
  <si>
    <t>ENTRADA DE ENERGIA ELÉTRICA PADRÃO CEEE (NT.045.EQTL.), AÉREA, TRIFÁSICA, INCLUSO POSTE DE CONCRETO 150 DAN DE 5 M, TAMPA COMPARTIMENTO DE MEDIÇÃO, TAMPA COMPARTIMENTO DE PROTEÇÃO, TRILHO DIN PARA FIXAÇÃO DO DISJUNTOR, DISJUNTOR DIN 80A, CONECTORES DE ATERRAMENTO INTEGRADO, CURVA PVC RAMAL DE ENTRADA, PARAFUSO OLHAL E CABO DE 16 MM2.</t>
  </si>
  <si>
    <t>UN</t>
  </si>
  <si>
    <t>ASSENTAMENTO DE POSTE DE CONCRETO COM COMPRIMENTO NOMINAL DE 5 M, ENGASTAMENTO SIMPLES COM 1,5 M DE SOLO</t>
  </si>
  <si>
    <t>TUBO CORRUGADO ELETRODUTO PEAD 1 1/4"</t>
  </si>
  <si>
    <t>CAIXA DE INSPEÇÃO PARA ATERRAMENTO, CIRCULAR, EM POLIETILENO, DIÂMETRO INTERNO = 0,3 M. AF_12/2020</t>
  </si>
  <si>
    <t>HASTE DE ATERRAMENTO 5/8  PARA SPDA - FORNECIMENTO E INSTALAÇÃO. AF_12/2017</t>
  </si>
  <si>
    <t>CABO DE COBRE FLEXÍVEL ISOLADO, 16 MM², ANTI-CHAMA 450/750 V, PARA DISTRIBUIÇÃO - FORNECIMENTO E INSTALAÇÃO. AF_12/2015</t>
  </si>
  <si>
    <t>CABO DE COBRE FLEXÍVEL ISOLADO, 10 MM², ANTI-CHAMA 450/750 V, PARA DISTRIBUIÇÃO - FORNECIMENTO E INSTALAÇÃO. AF_12/2015</t>
  </si>
  <si>
    <t>AUXILIAR DE ELETRICISTA COM ENCARGOS COMPLEMENTARES</t>
  </si>
  <si>
    <t>ELETRICISTA COM ENCARGOS COMPLEMENTARES</t>
  </si>
  <si>
    <t>VERGA E CONTRAVERGA</t>
  </si>
  <si>
    <t>CONTRAVERGA MOLDADA IN LOCO EM CONCRETO PARA VÃOS DE MAIS DE 1,5 M DE COMPRIMENTO. AF_03/2016</t>
  </si>
  <si>
    <t>VERGA MOLDADA IN LOCO EM CONCRETO PARA PORTAS COM ATÉ 1,5 M DE VÃO. AF_03/2016</t>
  </si>
  <si>
    <t>1.2.0.11</t>
  </si>
  <si>
    <t>1.3.3.1</t>
  </si>
  <si>
    <t>1.3.3.2</t>
  </si>
  <si>
    <t>INSUMO</t>
  </si>
  <si>
    <t>1.3.3.3</t>
  </si>
  <si>
    <t>1.3.3.4</t>
  </si>
  <si>
    <t>40304</t>
  </si>
  <si>
    <t>1.3.3.5</t>
  </si>
  <si>
    <t>88262</t>
  </si>
  <si>
    <t>1.3.3.6</t>
  </si>
  <si>
    <t>88316</t>
  </si>
  <si>
    <t>1.3.3.7</t>
  </si>
  <si>
    <t>92273</t>
  </si>
  <si>
    <t>1.3.3.8</t>
  </si>
  <si>
    <t>1.3.3.9</t>
  </si>
  <si>
    <t>103674</t>
  </si>
  <si>
    <t>1.3.4</t>
  </si>
  <si>
    <t>1.3.4.1</t>
  </si>
  <si>
    <t>1.3.4.2</t>
  </si>
  <si>
    <t>1.3.4.3</t>
  </si>
  <si>
    <t>1.3.4.4</t>
  </si>
  <si>
    <t>1.3.4.5</t>
  </si>
  <si>
    <t>1.3.4.6</t>
  </si>
  <si>
    <t>1.3.5</t>
  </si>
  <si>
    <t>1.3.5.1</t>
  </si>
  <si>
    <t>1.3.5.2</t>
  </si>
  <si>
    <t>1.3.5.3</t>
  </si>
  <si>
    <t>1.3.5.4</t>
  </si>
  <si>
    <t>1.3.5.5</t>
  </si>
  <si>
    <t>1.4.0.1</t>
  </si>
  <si>
    <t>1.6.0.7</t>
  </si>
  <si>
    <t>1.7.2.1.</t>
  </si>
  <si>
    <t>1.7.2.2</t>
  </si>
  <si>
    <t>1.7.2.3</t>
  </si>
  <si>
    <t>1.7.3.</t>
  </si>
  <si>
    <t>1.7.3.1</t>
  </si>
  <si>
    <t>1.7.3.2</t>
  </si>
  <si>
    <t>1.8.0.3</t>
  </si>
  <si>
    <t>1.12.0.12</t>
  </si>
  <si>
    <t>1.12.0.13</t>
  </si>
  <si>
    <t>VALOR TOTAL:</t>
  </si>
  <si>
    <t>COMPOSIÇÃO</t>
  </si>
  <si>
    <t>1.2.1</t>
  </si>
  <si>
    <t>1.2..1.1</t>
  </si>
  <si>
    <t>1.2..1.2</t>
  </si>
  <si>
    <t>1.2..1.3</t>
  </si>
  <si>
    <t>EMBASAMENTO COM PEDRA GRÊS</t>
  </si>
  <si>
    <t>1.4.1</t>
  </si>
  <si>
    <t>1.4.1.1</t>
  </si>
  <si>
    <t>1.4.1.2</t>
  </si>
  <si>
    <t>REFORÇO PAREDES DE ALVENARIA</t>
  </si>
  <si>
    <t>CHAPISCO E MASSA ÚNICA PARA TETO</t>
  </si>
  <si>
    <t>ENTRADA DE ENERGIA ELÉTRICA PADRÃO CEEE</t>
  </si>
  <si>
    <t>1.12.1</t>
  </si>
  <si>
    <t>Aditivar</t>
  </si>
  <si>
    <t>1.7.0.1.</t>
  </si>
  <si>
    <t>1.7.0.2.</t>
  </si>
  <si>
    <t>FUNDO SELADOR E PINTURA EM TETO</t>
  </si>
  <si>
    <t>1.8.1</t>
  </si>
  <si>
    <t>1.8.1.1.</t>
  </si>
  <si>
    <t>1.8.1.2.</t>
  </si>
  <si>
    <t>1.12.1.1</t>
  </si>
  <si>
    <t>1.12.1.2</t>
  </si>
  <si>
    <t>1.12.1.3</t>
  </si>
  <si>
    <t>1.12.1.4</t>
  </si>
  <si>
    <t>1.12.1.5</t>
  </si>
  <si>
    <t>1.12.1.6</t>
  </si>
  <si>
    <t>1.12.1.7</t>
  </si>
  <si>
    <t>1.12.1.8</t>
  </si>
  <si>
    <t>1.12.1.9</t>
  </si>
  <si>
    <t>1.12.1.10</t>
  </si>
  <si>
    <t>1.12.1.11</t>
  </si>
  <si>
    <t>ESCAVAÇÃO MANUAL DE VALA COM PROFUNDIDADE MENOR OU IGUAL A 1,30 M. AF_02/2021</t>
  </si>
  <si>
    <t>M³</t>
  </si>
  <si>
    <t>REATERRO MANUAL APILOADO COM SOQUETE. AF_10/2017</t>
  </si>
  <si>
    <t>ESCAVAÇÃO MECANIZADA DE VALA COM PROFUNDIDADE ATÉ 1,5 M (MÉDIA MONTANTE E JUSANTE/UMA COMPOSIÇÃO POR TRECHO), RETROESCAV. (0,26 M3), LARGURA MENOR QUE 0,8 M, EM SOLO DE 1A CATEGORIA, LOCAIS COM BAIXO NÍVEL DE INTERFERÊNCIA. AF_02/2021</t>
  </si>
  <si>
    <t>1.10.0.12</t>
  </si>
  <si>
    <t>1.10.1</t>
  </si>
  <si>
    <t>1.10.1.1</t>
  </si>
  <si>
    <t>1.10.1.2</t>
  </si>
  <si>
    <t>LIGAÇÃO DO SUMIDOURO COM BOCA DE LOBO</t>
  </si>
  <si>
    <t>TOTAL:</t>
  </si>
  <si>
    <t>Total</t>
  </si>
  <si>
    <t>Sub-total SERVIÇOS  PRELIMINARES</t>
  </si>
  <si>
    <t>Sub-total FUNDAÇÕES (SANITÁRIOS)</t>
  </si>
  <si>
    <t>Sub-total EMBASAMENTO COM PEDRA GRÊS</t>
  </si>
  <si>
    <t>PILARES</t>
  </si>
  <si>
    <t>Sub-total PILARES</t>
  </si>
  <si>
    <t>VIGA DE RESPALDO</t>
  </si>
  <si>
    <t>Sub-total VIGA DE RESPALDO</t>
  </si>
  <si>
    <t>Sub-total LAJE</t>
  </si>
  <si>
    <t>Sub-total VIGA INVERTIDA 0,40x0,15m</t>
  </si>
  <si>
    <t>Sub-total PILARETES DE CONCRETO 1,20x0,15x0,12</t>
  </si>
  <si>
    <t>Sub-total SISTEMA DE VEDAÇÃO</t>
  </si>
  <si>
    <t>Sub-total REFORÇO PAREDES DE ALVENARIA</t>
  </si>
  <si>
    <t>SISTEMA DE COBERTURA</t>
  </si>
  <si>
    <t>Sub-total SISTEMA DE COBERTURA</t>
  </si>
  <si>
    <t>REVESTIMENTO INTERNO E EXTERNO</t>
  </si>
  <si>
    <t>Sub-total REVESTIMENTO INTERNO E EXTERNO</t>
  </si>
  <si>
    <t>Sub-total CHAPISCO E MASSA ÚNICA PARA TETO</t>
  </si>
  <si>
    <t>PORTAS</t>
  </si>
  <si>
    <t>Sub-total PORTAS</t>
  </si>
  <si>
    <t>JANELAS</t>
  </si>
  <si>
    <t>Sub-total JANELAS</t>
  </si>
  <si>
    <t>Sub-total VERGA E CONTRAVERGA</t>
  </si>
  <si>
    <t>PINTURA</t>
  </si>
  <si>
    <t>Sub-total PINTURA</t>
  </si>
  <si>
    <t>Sub-total FUNDO SELADOR E PINTURA EM TETO</t>
  </si>
  <si>
    <t>Sub-total INSTALAÇÃO HIDRÁULICA</t>
  </si>
  <si>
    <t>INSTALAÇÃO SANITÁRIA</t>
  </si>
  <si>
    <t>Sub-total INSTALAÇÃO SANITÁRIA</t>
  </si>
  <si>
    <t>Sub-total LIGAÇÃO DO SUMIDOURO COM BOCA DE LOBO</t>
  </si>
  <si>
    <t>LOUÇAS E METAIS</t>
  </si>
  <si>
    <t>Sub-total LOUÇAS E METAIS</t>
  </si>
  <si>
    <t>INSTALAÇÃO ELÉTRICA</t>
  </si>
  <si>
    <t>Sub-total INSTALAÇÃO ELÉTRICA</t>
  </si>
  <si>
    <t>Sub-total ENTRADA DE ENERGIA ELÉTRICA PADRÃO CEEE</t>
  </si>
  <si>
    <t>segunda-feira, 18 de julho de 2023</t>
  </si>
  <si>
    <t>ATERRO MECANIZADO DE VALA COM RETROESCAVADEIRA (CAPACIDADE DA CAÇAMBA DA RETRO: 0,26 M³ / POTÊNCIA: 88 HP), LARGURA ATÉ 0,8 M, PROFUNDIDADE ATÉ 1,5 M, COM SOLO ARGILO-ARENOSO. AF_05/2016</t>
  </si>
  <si>
    <t>VERGAS E CONTRA VERGAS</t>
  </si>
  <si>
    <t>KIT CAVALETE DE ENTRADA PADRÃO CORSAN</t>
  </si>
  <si>
    <t>Sub-total KIT CAVALETE DE ENTRADA PADRÃO CORSAN</t>
  </si>
  <si>
    <t>Minas do Leão</t>
  </si>
  <si>
    <t>Nome: João Luiz Lague</t>
  </si>
  <si>
    <t>CREARS: 32.794</t>
  </si>
  <si>
    <t>FUNDAÇÕES</t>
  </si>
  <si>
    <t>M²</t>
  </si>
  <si>
    <t>ALVENARIAS</t>
  </si>
  <si>
    <t>Sub-total VERGAS E CONTRAVERGAS</t>
  </si>
  <si>
    <t>APLICAÇÃO MANUAL DE PINTURA COM TINTA LÁTEX ACRÍLICA EM PAREDES, DUAS DEMÃOS. AF_06/2014</t>
  </si>
  <si>
    <t>INSTALAÇÃO DE TESOURA (INTEIRA OU MEIA), BIAPOIADA, COM MADEIRA NÃO APARELHADA PARA VÃOS MAIORES OU IGUAIS A 3,0 M E MENORES QUE 6,0 M, INCLUSO IÇAMENTO. AF_07/2019</t>
  </si>
  <si>
    <t>LASTRO DE CONCRETO MAGRO, APLICADO EM PISOS, LAJES SOBRE SOLO OU RADIERS, ESPESSURA DE 5 CM. AF_07/2016</t>
  </si>
  <si>
    <t>PORTA DE MADEIRA PARA PINTURA, SEMI-OCA (LEVE OU MÉDIA),
80X210CM, ESPESSURA DE 3,5CM, INCLUSO DOBRADIÇAS - FORNECIMENTO E INSTALAÇÃO. AF_12/2019</t>
  </si>
  <si>
    <t>FECHADURA DE EMBUTIR PARA PORTAS INTERNAS, COMPLETA, ACABAMENTO POPULAR, COM EXECUÇÃO DE FURO - FORNECIMENTO E INSTALAÇÃO. AF_12/2019</t>
  </si>
  <si>
    <t>PINTURA COM TINTA ALQUIDICA DE ACABAMENTO (ESMALTE SINTÉTICO BRILHANTE) APLICADA A ROLO OU PINCEL SOBRE SUPERFÍCIE METÁLICA (EXCETO PERFIL) EXECUTADO EM OBRA (POR DEMÃO). AF_01/2020</t>
  </si>
  <si>
    <t>SINAPI-I</t>
  </si>
  <si>
    <t>VIDRO LISO INCOLOR  4,00 mm SEM COLOCAÇÃO</t>
  </si>
  <si>
    <t>JANELA DE MADEIRA (PINUS/EUCALIPTO OU EQUIVALENTE) DE ABRIR COM QUATRO FOLHAS (DUAS VENEZIANAS E 2 GUILHOTINAS PARA VIDRO) COM BATENTE, ALIZAR E FERRAGENS, EXCLUSIVE VIDROS, COM BATENTE, ACABAMENTO  E CONTRAMARCO. FORNECIMENTO E INSTALAÇÃO. AF_12/2019</t>
  </si>
  <si>
    <t>TORNEIRA CROMADA DE MESA, 1/2 OU 3/4, PARA LAVATÓRIO, PADRÃO POPULAR - FORNECIMENTO E INSTALAÇÃO - AF_01 / 2020</t>
  </si>
  <si>
    <t>BANCADA DE MÁRMORE SINTÉTICO 120 X 60 CM, COM CUBA INTEGRADA, INCLUSO SIFÃO TIPO GARRAFA EM PVC, VÁLVULA EM  PLÁSTICO CROMADO, TIPO AMERICANA E TORNEIRA CROMADA LONGA, DE PAREDE, PADRÃO POPULAR. FORNECIMETO E ONSTALAÇÃO. AF_ 01 / 2020</t>
  </si>
  <si>
    <t>PORTA DE MADEIRA, MACIÇA 9PESADA OU SUPER PESADA), 80X210 CM, ESPESSURA DE 3,5 CM, INCLUSO DOBRADIÇAS, FORNECIMENTO E INSTALAÇÃO. AF_12/2019</t>
  </si>
  <si>
    <t>REGISTRO DE GAVETA BRUTO, ROSQUEÁVEL,  3/4", COM ACABAMENTOS E CANOPLA CROMADOS, FORNECIMENTO E INSTALAÇÃO. AF_08/2021</t>
  </si>
  <si>
    <t>CAIXA DE GORDURASIMPLES, CIRCULAR, EM CONCRETO PRÉ-MOLDADO, DIÂMETRO INTERNO = 0,40 M, ALTURA INTERNA = 0,40 M. AF_12/2020</t>
  </si>
  <si>
    <t>TANQUE SÉPTICO CIRCULAR, EM CONCRETO PRÉ-MOLDADO, DIÂMETRO INTERNO = 1,10 M, ALTURA INTERNA = 2,50 M, VOLUME ÚTIL = 2.138,20 L,(PARA 5 CONTRIBUINTES).AF_12/2020</t>
  </si>
  <si>
    <t>FILTRO ANAERÓBIO CIRCULAR, EM COCRETO PRÉ-MOLDADO, DIÂMETRO INTERNO = 1,10 M, ALTURA INTERNA = 1,50 M, VOLUME ÚTIL = 1.140,40 L, (PARA 5 CONTRIBUINTES).AF_12/2020</t>
  </si>
  <si>
    <t>SUMIDOURO CIRCULAR, EM CONCRETO PRÉ-MOLDADO, DIÂMETRO INTERNO = 1,88 M, ALTURA INTERNA = 2,00 M, ÁREA DE INFILTRAÇÃO = 13,1 M2,(PARA 5 CONTRIBUINTES).AF_12/2020</t>
  </si>
  <si>
    <t>QUADRO DE DISTRIBUIÇÃO DE ENERGIA, EM PVC, DE EMBUTIR, SEM BARRAMENTO, PARA 3 DISJUNTORES - FORNECIMENTO E INSTALAÇÃO. AF_10/2020</t>
  </si>
  <si>
    <t>INTERRUPTOR SIMPLES (3 MÓDULOS), COM INTERRUPTOR PARALELO (1 MÓDULO), 10A/250V, INCLUINDO SUPORTE E PLACA - FORNECIMENTO E INSTALAÇÃO =. AF_0232023</t>
  </si>
  <si>
    <t>ISOLADOR TIPO ROLDANA, PARA BAIXA TENSÃO, FORNECIMENTO E INSTALAÇÃO. AF_07/2020</t>
  </si>
  <si>
    <t>FORRO EM RÉGUAS DE PVC, FRISADO, PRA AMBIENTES RESIDENCIAIS, INCLUSIVE ESTRUTURA DE FIXAÇÃO. AF_05/2017</t>
  </si>
  <si>
    <t xml:space="preserve">SISTEMA DE COBERTURA                                     </t>
  </si>
  <si>
    <t>Sub-total ESQUADRIAS</t>
  </si>
  <si>
    <t>ESCAVAÇÃO MANUAL DE VALA PARA VIGA BALDRAME (INCLUINDO ESCAVAÇÃO PARA COLOCAÇÃO DE FÔRMAS). AF_06/2017</t>
  </si>
  <si>
    <t>FABRICAÇÃO, MONTAGEM E DESMONTAGEM DE FÔRMA PARA VIGA BALDRAME, EM MADEIRA SERRADA, E=25 MM, 2 UTILIZAÇÕES. AF_06/2017</t>
  </si>
  <si>
    <t>CORTE E DOBRA DE AÇO CA-60, DIÂMETRO DE 6,3 MM. AF_06/2022</t>
  </si>
  <si>
    <t>VERGA PRÉ-MOLDADA PARA JANELAS COM ATÉ 1,5 M DE VÃO. AF_03/2016</t>
  </si>
  <si>
    <t>CONTRAVERGA PRÉ-MOLDADA PARA VÃOS DE ATÉ 1,5 M DE COMPRIMENTO. AF_03/2016</t>
  </si>
  <si>
    <t>CINTA DE AMARRAÇÃO</t>
  </si>
  <si>
    <t>CINTA DE AMARRAÇÃO DE ALVENARIA MOLDAD IN LOCO EM CONCRETO. AF_03/2016</t>
  </si>
  <si>
    <t>M1</t>
  </si>
  <si>
    <t>ACABASMENTOS PARA FORRO (RODA-FORRO EM PERFIL METÁLICO E PLÁSTICO). AF_05/2017</t>
  </si>
  <si>
    <t>REVESTIMENTO  CERÂMICO  PARA PAREDES INTERNAS  COM  PLACAS TIPO ESMALTADA PADRÃO POPULAR DE DIMENSÕES 20X20 CM , ARGAMASSA TIPO AC I, APLICADAS NA ALTURA INTEIRA DAS PAREDES. AF_02/2023 NA ALTURA INTEIRA DAS PAREDES. AF_06/2014</t>
  </si>
  <si>
    <t>APLICAÇÃO MANUAL DE FUNDO SELADOR ACRÍLICO EM PAREDES EXTERNAS DE CASAS. AF_06/2014 UMA DEMÃO. AF_06/2014</t>
  </si>
  <si>
    <t>PINTURA TINTA DE ACABAMENTO (PIGMENTADA) ESMALTE SINTÉTICO FOSCO EM MADEIRA, 2 DEMÃOS. AF_01/2021</t>
  </si>
  <si>
    <t>LUMINÁRIA TIPO PLAFON EM PLÁSTICO, DE SOBREPOR, COM UMA LÂMPADA FLUORESCENTE DE 15 W, SEM REATOR - FORNECIMENTO E INSTALAÇÃO. AF_02/2020</t>
  </si>
  <si>
    <t>CHAPISCO APLICADO EM ALVENARIAS E ESTRUTURAS DE CONCRETO INTERNAS, COM COLHER DE PEDREIRO.  ARGAMASSA TRAÇO 1:3 COM PREPARO EM BETONEIRA. AF_06/2014</t>
  </si>
  <si>
    <t>ENTRADA DE ENERGIA ELÉTRICA, AÉREA, MONOFÁSICA, COM CAIXA DE SOBREPOR, CABO DE 16 MM2 E DISJUNTOR DE 63A (INCLUSO O POSTE DE CONCRETO DE 7,0 M))</t>
  </si>
  <si>
    <t>KIT CAVALETE PARA MEDIÇÃO DE ÁGUA - ENTRADA PRINCIPAL, EM PVC SOLDÁVEL DN 25  (3/4") FORNECIMENTO E INSTALAÇÃO (EXCLUSIVE HIDROMETRO). AF_11/2016</t>
  </si>
  <si>
    <t>Unitário com BDI de 24,00%</t>
  </si>
  <si>
    <t>Unitário sem BDI</t>
  </si>
  <si>
    <t>TOTAL GERAL</t>
  </si>
  <si>
    <t>CERCAMENTO</t>
  </si>
  <si>
    <t>Sub-total CERCAMENTO</t>
  </si>
  <si>
    <t>1.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</si>
  <si>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</si>
  <si>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</si>
  <si>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</si>
  <si>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</si>
  <si>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</si>
  <si>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</si>
  <si>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</si>
  <si>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</si>
  <si>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</si>
  <si>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</si>
  <si>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</si>
  <si>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</si>
  <si>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</si>
  <si>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</si>
  <si>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</si>
  <si>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</si>
  <si>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4.1</t>
  </si>
  <si>
    <t>4.2</t>
  </si>
  <si>
    <t>5.1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</si>
  <si>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</si>
  <si>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</si>
  <si>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</si>
  <si>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</si>
  <si>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</si>
  <si>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</si>
  <si>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</si>
  <si>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</si>
  <si>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</si>
  <si>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</si>
  <si>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</si>
  <si>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8.1</t>
  </si>
  <si>
    <t>8.1.1</t>
  </si>
  <si>
    <t>8.1.2</t>
  </si>
  <si>
    <t>8.1.3</t>
  </si>
  <si>
    <t>8.1.4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</si>
  <si>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</si>
  <si>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</si>
  <si>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</si>
  <si>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</si>
  <si>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</si>
  <si>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</si>
  <si>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</si>
  <si>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</si>
  <si>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</si>
  <si>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</si>
  <si>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</si>
  <si>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</si>
  <si>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</si>
  <si>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</si>
  <si>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</si>
  <si>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</si>
  <si>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</si>
  <si>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</si>
  <si>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</si>
  <si>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</si>
  <si>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</si>
  <si>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</si>
  <si>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</si>
  <si>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</si>
  <si>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</si>
  <si>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</si>
  <si>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</si>
  <si>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</si>
  <si>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</si>
  <si>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</si>
  <si>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</si>
  <si>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</si>
  <si>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</si>
  <si>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</si>
  <si>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</si>
  <si>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</si>
  <si>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</si>
  <si>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</si>
  <si>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</si>
  <si>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</si>
  <si>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</si>
  <si>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</si>
  <si>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</si>
  <si>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</si>
  <si>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</si>
  <si>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15.1</t>
  </si>
  <si>
    <t>16.1</t>
  </si>
  <si>
    <t>17.1</t>
  </si>
  <si>
    <t>CERCAMENTO COM MOERÕES DE CONCRETO (8X10X150 CM) A CADA 2,5 M E TELA SOLDADA FIO 1,63 MM COM 1,0 M DE ALTURA</t>
  </si>
  <si>
    <t>TANQUE DE MÁRMORE SINTÉTICO SUSPENSO, 22 L OU EQUIVALENTE, INCLUSO SIFÃO FLEXÍVEL EM PVC, VÁLVULA PLÁSTICA E TORNEIRA DE PLÁSTICO - FORNECIMENTO E INSTALAÇÃO. AF_01/2020</t>
  </si>
  <si>
    <t>Quantidade para 6 casas</t>
  </si>
  <si>
    <t>↓</t>
  </si>
  <si>
    <t>Item</t>
  </si>
  <si>
    <t>Descrição</t>
  </si>
  <si>
    <t/>
  </si>
  <si>
    <t>Valor (R$)</t>
  </si>
  <si>
    <t>Parcelas:</t>
  </si>
  <si>
    <t>% Período:</t>
  </si>
  <si>
    <t>F</t>
  </si>
  <si>
    <t>Período:</t>
  </si>
  <si>
    <t>Acumulado:</t>
  </si>
  <si>
    <t>%:</t>
  </si>
  <si>
    <t>Contrapartida:</t>
  </si>
  <si>
    <t>Investimento:</t>
  </si>
  <si>
    <t>TOTAL</t>
  </si>
  <si>
    <t>TOTAL = R$ 542.176,66</t>
  </si>
  <si>
    <t>CRONOGRAMA FÍSICO FINANCEIRO</t>
  </si>
  <si>
    <t>Responsável Técnico: Eng. Civil João Luiz Lague</t>
  </si>
  <si>
    <t xml:space="preserve">                                   CREARS 32794</t>
  </si>
  <si>
    <t>05 DE OUTUBRO DE 2023</t>
  </si>
  <si>
    <t>Conjunto de Casa Popular 36,26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</si>
</sst>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"/>
    <numFmt numFmtId="165" formatCode="&quot;R$&quot;\ #,##0.00"/>
    <numFmt numFmtId="166" formatCode="0\."/>
    <numFmt numFmtId="167" formatCode="_-* #,##0.00_-;\-* #,##0.00_-;_-* \-??_-;_-@_-"/>
    <numFmt numFmtId="168" formatCode="_(\ #,##0.00_);_(&quot; (&quot;#,##0.00\);_(&quot; -&quot;??_);_(@_)"/>
    <numFmt numFmtId="169" formatCode="mm/yy"/>
    <numFmt numFmtId="170" formatCode="#,##0.00_ ;\-#,##0.00\ "/>
  </numFmts>
  <fonts count="35">
    <font>
      <sz val="10"/>
      <color rgb="FF000000"/>
      <name val="Times New Roman"/>
      <charset val="204"/>
    </font>
    <font>
      <b/>
      <sz val="6.5"/>
      <name val="Arial"/>
      <family val="2"/>
    </font>
    <font>
      <sz val="5"/>
      <name val="Calibri"/>
      <family val="2"/>
    </font>
    <font>
      <b/>
      <sz val="6.5"/>
      <color rgb="FF000000"/>
      <name val="Arial"/>
      <family val="2"/>
    </font>
    <font>
      <sz val="6.5"/>
      <name val="Arial MT"/>
    </font>
    <font>
      <sz val="6.5"/>
      <color rgb="FF000000"/>
      <name val="Arial MT"/>
      <family val="2"/>
    </font>
    <font>
      <sz val="6.5"/>
      <name val="Calibri"/>
      <family val="2"/>
    </font>
    <font>
      <sz val="6.5"/>
      <name val="Arial MT"/>
      <family val="2"/>
    </font>
    <font>
      <sz val="5"/>
      <name val="Calibri"/>
      <family val="1"/>
    </font>
    <font>
      <sz val="6.5"/>
      <name val="Calibri"/>
      <family val="1"/>
    </font>
    <font>
      <sz val="10"/>
      <color rgb="FF000000"/>
      <name val="Times New Roman"/>
      <family val="1"/>
    </font>
    <font>
      <sz val="6.5"/>
      <name val="Times New Roman"/>
      <family val="1"/>
    </font>
    <font>
      <sz val="8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name val="Arial MT"/>
    </font>
    <font>
      <sz val="8"/>
      <name val="Arial MT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6.5"/>
      <name val="Arial MT"/>
    </font>
    <font>
      <b/>
      <sz val="6.5"/>
      <color rgb="FF000000"/>
      <name val="Arial MT"/>
      <family val="2"/>
    </font>
    <font>
      <sz val="6.5"/>
      <color rgb="FF000000"/>
      <name val="Arial"/>
      <family val="2"/>
    </font>
    <font>
      <b/>
      <sz val="6.5"/>
      <color rgb="FF000000"/>
      <name val="Arial MT"/>
    </font>
    <font>
      <sz val="6.5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44"/>
      <name val="Arial"/>
      <family val="2"/>
    </font>
    <font>
      <sz val="14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949494"/>
      </patternFill>
    </fill>
    <fill>
      <patternFill patternType="solid">
        <fgColor rgb="FFBEBEBE"/>
      </patternFill>
    </fill>
    <fill>
      <patternFill patternType="solid">
        <fgColor rgb="FFCCCCFF"/>
      </patternFill>
    </fill>
    <fill>
      <patternFill patternType="solid">
        <fgColor rgb="FFFFFF99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44"/>
      </patternFill>
    </fill>
    <fill>
      <patternFill patternType="solid">
        <fgColor theme="1"/>
        <bgColor theme="1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55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55"/>
      </bottom>
      <diagonal/>
    </border>
    <border>
      <left style="thin">
        <color indexed="8"/>
      </left>
      <right style="hair">
        <color indexed="8"/>
      </right>
      <top style="hair">
        <color indexed="55"/>
      </top>
      <bottom/>
      <diagonal/>
    </border>
    <border>
      <left style="hair">
        <color indexed="8"/>
      </left>
      <right style="hair">
        <color indexed="8"/>
      </right>
      <top style="hair">
        <color indexed="55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10" fillId="0" borderId="0"/>
    <xf numFmtId="43" fontId="24" fillId="0" borderId="0" applyFont="0" applyFill="0" applyBorder="0" applyAlignment="0" applyProtection="0"/>
    <xf numFmtId="0" fontId="26" fillId="0" borderId="0"/>
    <xf numFmtId="167" fontId="30" fillId="0" borderId="0" applyFill="0" applyBorder="0" applyAlignment="0" applyProtection="0"/>
    <xf numFmtId="9" fontId="30" fillId="0" borderId="0" applyFill="0" applyBorder="0" applyAlignment="0" applyProtection="0"/>
  </cellStyleXfs>
  <cellXfs count="294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right" vertical="top" wrapText="1" indent="1"/>
    </xf>
    <xf numFmtId="4" fontId="3" fillId="4" borderId="1" xfId="0" applyNumberFormat="1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right" vertical="top" wrapText="1" indent="2"/>
    </xf>
    <xf numFmtId="1" fontId="5" fillId="6" borderId="5" xfId="0" applyNumberFormat="1" applyFont="1" applyFill="1" applyBorder="1" applyAlignment="1">
      <alignment horizontal="right" vertical="top" indent="2" shrinkToFit="1"/>
    </xf>
    <xf numFmtId="0" fontId="4" fillId="6" borderId="5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right" vertical="top" shrinkToFit="1"/>
    </xf>
    <xf numFmtId="2" fontId="5" fillId="6" borderId="5" xfId="0" applyNumberFormat="1" applyFont="1" applyFill="1" applyBorder="1" applyAlignment="1">
      <alignment horizontal="right" vertical="top" shrinkToFit="1"/>
    </xf>
    <xf numFmtId="0" fontId="4" fillId="5" borderId="5" xfId="0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right" vertical="top" shrinkToFit="1"/>
    </xf>
    <xf numFmtId="0" fontId="4" fillId="0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right" vertical="center" wrapText="1" indent="2"/>
    </xf>
    <xf numFmtId="1" fontId="5" fillId="6" borderId="5" xfId="0" applyNumberFormat="1" applyFont="1" applyFill="1" applyBorder="1" applyAlignment="1">
      <alignment horizontal="right" vertical="center" indent="2" shrinkToFit="1"/>
    </xf>
    <xf numFmtId="0" fontId="4" fillId="6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right" vertical="center" shrinkToFit="1"/>
    </xf>
    <xf numFmtId="2" fontId="5" fillId="6" borderId="5" xfId="0" applyNumberFormat="1" applyFont="1" applyFill="1" applyBorder="1" applyAlignment="1">
      <alignment horizontal="right" vertical="center" shrinkToFit="1"/>
    </xf>
    <xf numFmtId="0" fontId="4" fillId="5" borderId="5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shrinkToFit="1"/>
    </xf>
    <xf numFmtId="0" fontId="6" fillId="5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right" vertical="top" wrapText="1" indent="1"/>
    </xf>
    <xf numFmtId="4" fontId="3" fillId="4" borderId="5" xfId="0" applyNumberFormat="1" applyFont="1" applyFill="1" applyBorder="1" applyAlignment="1">
      <alignment horizontal="right" vertical="top" shrinkToFit="1"/>
    </xf>
    <xf numFmtId="0" fontId="0" fillId="6" borderId="5" xfId="0" applyFill="1" applyBorder="1" applyAlignment="1">
      <alignment horizontal="left" vertical="top" wrapText="1"/>
    </xf>
    <xf numFmtId="1" fontId="5" fillId="6" borderId="5" xfId="0" applyNumberFormat="1" applyFont="1" applyFill="1" applyBorder="1" applyAlignment="1">
      <alignment horizontal="left" vertical="top" indent="2" shrinkToFit="1"/>
    </xf>
    <xf numFmtId="1" fontId="5" fillId="6" borderId="5" xfId="0" applyNumberFormat="1" applyFont="1" applyFill="1" applyBorder="1" applyAlignment="1">
      <alignment horizontal="left" vertical="center" indent="2" shrinkToFit="1"/>
    </xf>
    <xf numFmtId="4" fontId="5" fillId="6" borderId="5" xfId="0" applyNumberFormat="1" applyFont="1" applyFill="1" applyBorder="1" applyAlignment="1">
      <alignment horizontal="right" vertical="top" shrinkToFit="1"/>
    </xf>
    <xf numFmtId="0" fontId="4" fillId="0" borderId="9" xfId="0" applyFont="1" applyFill="1" applyBorder="1" applyAlignment="1">
      <alignment horizontal="left" vertical="top" wrapText="1"/>
    </xf>
    <xf numFmtId="4" fontId="5" fillId="0" borderId="7" xfId="0" applyNumberFormat="1" applyFont="1" applyFill="1" applyBorder="1" applyAlignment="1">
      <alignment horizontal="right" vertical="top" shrinkToFit="1"/>
    </xf>
    <xf numFmtId="0" fontId="1" fillId="4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right" vertical="center" shrinkToFit="1"/>
    </xf>
    <xf numFmtId="0" fontId="6" fillId="5" borderId="9" xfId="0" applyFont="1" applyFill="1" applyBorder="1" applyAlignment="1">
      <alignment horizontal="right" vertical="center" wrapText="1"/>
    </xf>
    <xf numFmtId="2" fontId="5" fillId="0" borderId="7" xfId="0" applyNumberFormat="1" applyFont="1" applyFill="1" applyBorder="1" applyAlignment="1">
      <alignment horizontal="right" vertical="top" shrinkToFit="1"/>
    </xf>
    <xf numFmtId="4" fontId="5" fillId="0" borderId="7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0" fillId="7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2" fillId="0" borderId="2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2" fillId="0" borderId="20" xfId="0" applyFont="1" applyFill="1" applyBorder="1" applyAlignment="1">
      <alignment horizontal="left" vertical="top"/>
    </xf>
    <xf numFmtId="0" fontId="12" fillId="0" borderId="19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vertical="center"/>
    </xf>
    <xf numFmtId="0" fontId="4" fillId="5" borderId="5" xfId="0" applyFont="1" applyFill="1" applyBorder="1" applyAlignment="1">
      <alignment horizontal="right" vertical="center" wrapText="1"/>
    </xf>
    <xf numFmtId="1" fontId="5" fillId="6" borderId="5" xfId="0" applyNumberFormat="1" applyFont="1" applyFill="1" applyBorder="1" applyAlignment="1">
      <alignment horizontal="right" vertical="center" shrinkToFit="1"/>
    </xf>
    <xf numFmtId="0" fontId="4" fillId="6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shrinkToFit="1"/>
    </xf>
    <xf numFmtId="0" fontId="0" fillId="6" borderId="5" xfId="0" applyFill="1" applyBorder="1" applyAlignment="1">
      <alignment horizontal="left" vertical="center" wrapText="1"/>
    </xf>
    <xf numFmtId="1" fontId="5" fillId="6" borderId="5" xfId="0" applyNumberFormat="1" applyFont="1" applyFill="1" applyBorder="1" applyAlignment="1">
      <alignment horizontal="left" vertical="center" shrinkToFit="1"/>
    </xf>
    <xf numFmtId="4" fontId="5" fillId="6" borderId="5" xfId="0" applyNumberFormat="1" applyFont="1" applyFill="1" applyBorder="1" applyAlignment="1">
      <alignment horizontal="right" vertical="center" shrinkToFit="1"/>
    </xf>
    <xf numFmtId="0" fontId="1" fillId="4" borderId="9" xfId="0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vertical="top" wrapText="1"/>
    </xf>
    <xf numFmtId="0" fontId="7" fillId="6" borderId="5" xfId="0" applyFont="1" applyFill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/>
    </xf>
    <xf numFmtId="0" fontId="0" fillId="8" borderId="0" xfId="0" applyFill="1" applyBorder="1" applyAlignment="1">
      <alignment horizontal="left" vertical="center"/>
    </xf>
    <xf numFmtId="4" fontId="5" fillId="8" borderId="7" xfId="0" applyNumberFormat="1" applyFont="1" applyFill="1" applyBorder="1" applyAlignment="1">
      <alignment horizontal="right" vertical="center" shrinkToFit="1"/>
    </xf>
    <xf numFmtId="2" fontId="5" fillId="8" borderId="5" xfId="0" applyNumberFormat="1" applyFont="1" applyFill="1" applyBorder="1" applyAlignment="1">
      <alignment horizontal="right" vertical="center" shrinkToFit="1"/>
    </xf>
    <xf numFmtId="4" fontId="5" fillId="8" borderId="5" xfId="0" applyNumberFormat="1" applyFont="1" applyFill="1" applyBorder="1" applyAlignment="1">
      <alignment horizontal="right" vertical="center" shrinkToFit="1"/>
    </xf>
    <xf numFmtId="4" fontId="3" fillId="4" borderId="7" xfId="0" applyNumberFormat="1" applyFont="1" applyFill="1" applyBorder="1" applyAlignment="1">
      <alignment horizontal="left" vertical="top" indent="3" shrinkToFit="1"/>
    </xf>
    <xf numFmtId="165" fontId="17" fillId="0" borderId="13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0" fillId="4" borderId="13" xfId="0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6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2" fontId="5" fillId="0" borderId="5" xfId="0" applyNumberFormat="1" applyFont="1" applyFill="1" applyBorder="1" applyAlignment="1">
      <alignment horizontal="center" vertical="center" shrinkToFit="1"/>
    </xf>
    <xf numFmtId="2" fontId="5" fillId="6" borderId="5" xfId="0" applyNumberFormat="1" applyFont="1" applyFill="1" applyBorder="1" applyAlignment="1">
      <alignment horizontal="center" vertical="center" shrinkToFit="1"/>
    </xf>
    <xf numFmtId="4" fontId="5" fillId="0" borderId="5" xfId="0" applyNumberFormat="1" applyFont="1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shrinkToFit="1"/>
    </xf>
    <xf numFmtId="4" fontId="5" fillId="6" borderId="5" xfId="0" applyNumberFormat="1" applyFont="1" applyFill="1" applyBorder="1" applyAlignment="1">
      <alignment horizontal="center" vertical="center" shrinkToFit="1"/>
    </xf>
    <xf numFmtId="4" fontId="5" fillId="0" borderId="23" xfId="0" applyNumberFormat="1" applyFont="1" applyFill="1" applyBorder="1" applyAlignment="1">
      <alignment horizontal="center" vertical="center" shrinkToFit="1"/>
    </xf>
    <xf numFmtId="4" fontId="3" fillId="4" borderId="7" xfId="0" applyNumberFormat="1" applyFont="1" applyFill="1" applyBorder="1" applyAlignment="1">
      <alignment horizontal="center" vertical="center" shrinkToFit="1"/>
    </xf>
    <xf numFmtId="2" fontId="5" fillId="0" borderId="23" xfId="0" applyNumberFormat="1" applyFont="1" applyFill="1" applyBorder="1" applyAlignment="1">
      <alignment horizontal="center" vertical="center" shrinkToFit="1"/>
    </xf>
    <xf numFmtId="2" fontId="5" fillId="0" borderId="24" xfId="0" applyNumberFormat="1" applyFont="1" applyFill="1" applyBorder="1" applyAlignment="1">
      <alignment horizontal="center" vertical="center" shrinkToFit="1"/>
    </xf>
    <xf numFmtId="2" fontId="5" fillId="6" borderId="24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" fontId="3" fillId="3" borderId="13" xfId="0" applyNumberFormat="1" applyFont="1" applyFill="1" applyBorder="1" applyAlignment="1">
      <alignment horizontal="center" vertical="center" shrinkToFit="1"/>
    </xf>
    <xf numFmtId="2" fontId="5" fillId="0" borderId="7" xfId="0" applyNumberFormat="1" applyFont="1" applyFill="1" applyBorder="1" applyAlignment="1">
      <alignment horizontal="center" vertical="center" shrinkToFit="1"/>
    </xf>
    <xf numFmtId="4" fontId="5" fillId="0" borderId="25" xfId="0" applyNumberFormat="1" applyFont="1" applyFill="1" applyBorder="1" applyAlignment="1">
      <alignment horizontal="center" vertical="center" shrinkToFit="1"/>
    </xf>
    <xf numFmtId="2" fontId="5" fillId="0" borderId="13" xfId="0" applyNumberFormat="1" applyFont="1" applyFill="1" applyBorder="1" applyAlignment="1">
      <alignment horizontal="center" vertical="center" shrinkToFit="1"/>
    </xf>
    <xf numFmtId="2" fontId="5" fillId="6" borderId="13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4" fillId="5" borderId="5" xfId="1" applyFont="1" applyFill="1" applyBorder="1" applyAlignment="1">
      <alignment horizontal="center" vertical="center" wrapText="1"/>
    </xf>
    <xf numFmtId="1" fontId="5" fillId="6" borderId="5" xfId="1" applyNumberFormat="1" applyFont="1" applyFill="1" applyBorder="1" applyAlignment="1">
      <alignment horizontal="center" vertical="center" shrinkToFit="1"/>
    </xf>
    <xf numFmtId="0" fontId="4" fillId="6" borderId="5" xfId="1" applyFont="1" applyFill="1" applyBorder="1" applyAlignment="1">
      <alignment horizontal="left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left" vertical="center" wrapText="1"/>
    </xf>
    <xf numFmtId="0" fontId="10" fillId="4" borderId="5" xfId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shrinkToFit="1"/>
    </xf>
    <xf numFmtId="1" fontId="5" fillId="6" borderId="5" xfId="0" applyNumberFormat="1" applyFont="1" applyFill="1" applyBorder="1" applyAlignment="1">
      <alignment horizontal="center" vertical="center" shrinkToFit="1"/>
    </xf>
    <xf numFmtId="0" fontId="10" fillId="4" borderId="5" xfId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shrinkToFit="1"/>
    </xf>
    <xf numFmtId="2" fontId="5" fillId="0" borderId="24" xfId="1" applyNumberFormat="1" applyFont="1" applyFill="1" applyBorder="1" applyAlignment="1">
      <alignment horizontal="center" vertical="center" shrinkToFit="1"/>
    </xf>
    <xf numFmtId="2" fontId="5" fillId="0" borderId="13" xfId="1" applyNumberFormat="1" applyFont="1" applyFill="1" applyBorder="1" applyAlignment="1">
      <alignment horizontal="center" vertical="center" shrinkToFit="1"/>
    </xf>
    <xf numFmtId="0" fontId="1" fillId="4" borderId="5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 wrapText="1"/>
    </xf>
    <xf numFmtId="0" fontId="0" fillId="0" borderId="0" xfId="0"/>
    <xf numFmtId="0" fontId="19" fillId="0" borderId="7" xfId="0" applyFont="1" applyFill="1" applyBorder="1" applyAlignment="1">
      <alignment horizontal="center" vertical="center" wrapText="1"/>
    </xf>
    <xf numFmtId="2" fontId="20" fillId="0" borderId="5" xfId="0" applyNumberFormat="1" applyFont="1" applyFill="1" applyBorder="1" applyAlignment="1">
      <alignment horizontal="center" vertical="center" shrinkToFit="1"/>
    </xf>
    <xf numFmtId="165" fontId="17" fillId="0" borderId="14" xfId="0" applyNumberFormat="1" applyFont="1" applyFill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center" shrinkToFit="1"/>
    </xf>
    <xf numFmtId="0" fontId="4" fillId="5" borderId="24" xfId="0" applyFont="1" applyFill="1" applyBorder="1" applyAlignment="1">
      <alignment horizontal="center" vertical="center" wrapText="1"/>
    </xf>
    <xf numFmtId="1" fontId="5" fillId="6" borderId="24" xfId="0" applyNumberFormat="1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shrinkToFit="1"/>
    </xf>
    <xf numFmtId="2" fontId="5" fillId="0" borderId="33" xfId="0" applyNumberFormat="1" applyFont="1" applyFill="1" applyBorder="1" applyAlignment="1">
      <alignment horizontal="center" vertical="center" shrinkToFit="1"/>
    </xf>
    <xf numFmtId="2" fontId="5" fillId="0" borderId="26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center"/>
    </xf>
    <xf numFmtId="2" fontId="5" fillId="8" borderId="5" xfId="0" applyNumberFormat="1" applyFont="1" applyFill="1" applyBorder="1" applyAlignment="1">
      <alignment horizontal="center" vertical="center" shrinkToFit="1"/>
    </xf>
    <xf numFmtId="4" fontId="5" fillId="8" borderId="5" xfId="0" applyNumberFormat="1" applyFont="1" applyFill="1" applyBorder="1" applyAlignment="1">
      <alignment horizontal="center" vertical="center" shrinkToFit="1"/>
    </xf>
    <xf numFmtId="2" fontId="5" fillId="8" borderId="24" xfId="0" applyNumberFormat="1" applyFont="1" applyFill="1" applyBorder="1" applyAlignment="1">
      <alignment horizontal="center" vertical="center" shrinkToFit="1"/>
    </xf>
    <xf numFmtId="2" fontId="5" fillId="8" borderId="13" xfId="0" applyNumberFormat="1" applyFont="1" applyFill="1" applyBorder="1" applyAlignment="1">
      <alignment horizontal="center" vertical="center" shrinkToFit="1"/>
    </xf>
    <xf numFmtId="0" fontId="4" fillId="9" borderId="5" xfId="0" applyFont="1" applyFill="1" applyBorder="1" applyAlignment="1">
      <alignment horizontal="center" vertical="center" wrapText="1"/>
    </xf>
    <xf numFmtId="2" fontId="5" fillId="9" borderId="5" xfId="0" applyNumberFormat="1" applyFont="1" applyFill="1" applyBorder="1" applyAlignment="1">
      <alignment horizontal="center" vertical="center" shrinkToFit="1"/>
    </xf>
    <xf numFmtId="0" fontId="0" fillId="9" borderId="5" xfId="0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4" fontId="21" fillId="9" borderId="1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left" vertical="center"/>
    </xf>
    <xf numFmtId="4" fontId="0" fillId="9" borderId="0" xfId="0" applyNumberFormat="1" applyFill="1" applyBorder="1" applyAlignment="1">
      <alignment horizontal="left" vertical="center"/>
    </xf>
    <xf numFmtId="0" fontId="7" fillId="9" borderId="5" xfId="0" applyFont="1" applyFill="1" applyBorder="1" applyAlignment="1">
      <alignment horizontal="center" vertical="center" wrapText="1"/>
    </xf>
    <xf numFmtId="2" fontId="5" fillId="9" borderId="7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center"/>
    </xf>
    <xf numFmtId="2" fontId="22" fillId="0" borderId="1" xfId="0" applyNumberFormat="1" applyFont="1" applyFill="1" applyBorder="1" applyAlignment="1">
      <alignment horizontal="center" vertical="center" shrinkToFit="1"/>
    </xf>
    <xf numFmtId="0" fontId="0" fillId="9" borderId="0" xfId="0" applyFill="1"/>
    <xf numFmtId="2" fontId="20" fillId="0" borderId="1" xfId="0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/>
    </xf>
    <xf numFmtId="0" fontId="28" fillId="0" borderId="38" xfId="3" applyFont="1" applyBorder="1" applyAlignment="1">
      <alignment horizontal="left" vertical="center" wrapText="1"/>
    </xf>
    <xf numFmtId="0" fontId="27" fillId="0" borderId="0" xfId="3" applyFont="1"/>
    <xf numFmtId="0" fontId="28" fillId="0" borderId="39" xfId="3" applyFont="1" applyBorder="1" applyAlignment="1">
      <alignment horizontal="left" vertical="center" wrapText="1"/>
    </xf>
    <xf numFmtId="0" fontId="27" fillId="0" borderId="0" xfId="3" applyFont="1" applyAlignment="1">
      <alignment horizontal="center"/>
    </xf>
    <xf numFmtId="166" fontId="27" fillId="0" borderId="41" xfId="3" applyNumberFormat="1" applyFont="1" applyBorder="1" applyAlignment="1">
      <alignment horizontal="left"/>
    </xf>
    <xf numFmtId="10" fontId="27" fillId="0" borderId="42" xfId="3" applyNumberFormat="1" applyFont="1" applyBorder="1" applyAlignment="1">
      <alignment horizontal="left"/>
    </xf>
    <xf numFmtId="0" fontId="27" fillId="0" borderId="44" xfId="3" applyFont="1" applyBorder="1"/>
    <xf numFmtId="0" fontId="29" fillId="0" borderId="44" xfId="3" applyFont="1" applyBorder="1"/>
    <xf numFmtId="0" fontId="28" fillId="0" borderId="46" xfId="3" applyFont="1" applyBorder="1" applyAlignment="1" applyProtection="1">
      <alignment horizontal="center"/>
      <protection locked="0"/>
    </xf>
    <xf numFmtId="0" fontId="28" fillId="0" borderId="47" xfId="3" applyFont="1" applyBorder="1" applyAlignment="1">
      <alignment horizontal="center"/>
    </xf>
    <xf numFmtId="169" fontId="28" fillId="0" borderId="48" xfId="3" applyNumberFormat="1" applyFont="1" applyBorder="1" applyAlignment="1" applyProtection="1">
      <alignment horizontal="center"/>
      <protection locked="0"/>
    </xf>
    <xf numFmtId="169" fontId="28" fillId="0" borderId="49" xfId="3" applyNumberFormat="1" applyFont="1" applyBorder="1" applyAlignment="1">
      <alignment horizontal="center"/>
    </xf>
    <xf numFmtId="168" fontId="24" fillId="0" borderId="50" xfId="2" applyNumberFormat="1" applyBorder="1" applyAlignment="1">
      <alignment horizontal="right" shrinkToFit="1"/>
    </xf>
    <xf numFmtId="168" fontId="0" fillId="0" borderId="40" xfId="2" applyNumberFormat="1" applyFont="1" applyBorder="1" applyAlignment="1">
      <alignment horizontal="center" vertical="center"/>
    </xf>
    <xf numFmtId="10" fontId="32" fillId="0" borderId="51" xfId="5" applyNumberFormat="1" applyFont="1" applyBorder="1" applyAlignment="1">
      <alignment horizontal="center"/>
    </xf>
    <xf numFmtId="10" fontId="32" fillId="0" borderId="52" xfId="5" applyNumberFormat="1" applyFont="1" applyBorder="1" applyAlignment="1">
      <alignment horizontal="center"/>
    </xf>
    <xf numFmtId="167" fontId="0" fillId="0" borderId="44" xfId="4" applyFont="1" applyBorder="1" applyAlignment="1">
      <alignment horizontal="right" shrinkToFit="1"/>
    </xf>
    <xf numFmtId="168" fontId="0" fillId="0" borderId="43" xfId="2" applyNumberFormat="1" applyFont="1" applyBorder="1" applyAlignment="1">
      <alignment horizontal="center" vertical="center"/>
    </xf>
    <xf numFmtId="10" fontId="33" fillId="0" borderId="54" xfId="5" applyNumberFormat="1" applyFont="1" applyBorder="1" applyAlignment="1" applyProtection="1">
      <alignment horizontal="center"/>
      <protection locked="0"/>
    </xf>
    <xf numFmtId="0" fontId="27" fillId="10" borderId="36" xfId="3" applyFont="1" applyFill="1" applyBorder="1"/>
    <xf numFmtId="0" fontId="27" fillId="10" borderId="37" xfId="3" applyFont="1" applyFill="1" applyBorder="1"/>
    <xf numFmtId="0" fontId="28" fillId="0" borderId="0" xfId="3" applyFont="1" applyAlignment="1">
      <alignment horizontal="left"/>
    </xf>
    <xf numFmtId="167" fontId="0" fillId="10" borderId="37" xfId="4" applyFont="1" applyFill="1" applyBorder="1" applyAlignment="1">
      <alignment horizontal="center"/>
    </xf>
    <xf numFmtId="168" fontId="17" fillId="0" borderId="50" xfId="2" applyNumberFormat="1" applyFont="1" applyBorder="1" applyAlignment="1">
      <alignment horizontal="right" shrinkToFit="1"/>
    </xf>
    <xf numFmtId="167" fontId="0" fillId="11" borderId="57" xfId="4" applyFont="1" applyFill="1" applyBorder="1" applyAlignment="1">
      <alignment horizontal="center"/>
    </xf>
    <xf numFmtId="167" fontId="0" fillId="11" borderId="58" xfId="4" applyFont="1" applyFill="1" applyBorder="1" applyAlignment="1">
      <alignment horizontal="right"/>
    </xf>
    <xf numFmtId="167" fontId="0" fillId="11" borderId="59" xfId="4" applyFont="1" applyFill="1" applyBorder="1" applyAlignment="1">
      <alignment horizontal="center"/>
    </xf>
    <xf numFmtId="167" fontId="0" fillId="11" borderId="60" xfId="4" applyFont="1" applyFill="1" applyBorder="1" applyAlignment="1">
      <alignment horizontal="right"/>
    </xf>
    <xf numFmtId="167" fontId="31" fillId="11" borderId="63" xfId="4" applyFont="1" applyFill="1" applyBorder="1" applyAlignment="1">
      <alignment horizontal="center"/>
    </xf>
    <xf numFmtId="167" fontId="31" fillId="11" borderId="64" xfId="4" applyFont="1" applyFill="1" applyBorder="1" applyAlignment="1">
      <alignment horizontal="right"/>
    </xf>
    <xf numFmtId="0" fontId="27" fillId="11" borderId="40" xfId="3" applyFont="1" applyFill="1" applyBorder="1"/>
    <xf numFmtId="0" fontId="27" fillId="11" borderId="43" xfId="3" applyFont="1" applyFill="1" applyBorder="1" applyAlignment="1">
      <alignment horizontal="center"/>
    </xf>
    <xf numFmtId="0" fontId="27" fillId="11" borderId="56" xfId="3" applyFont="1" applyFill="1" applyBorder="1"/>
    <xf numFmtId="4" fontId="32" fillId="0" borderId="51" xfId="5" applyNumberFormat="1" applyFont="1" applyBorder="1" applyAlignment="1">
      <alignment horizontal="center"/>
    </xf>
    <xf numFmtId="4" fontId="33" fillId="0" borderId="53" xfId="5" applyNumberFormat="1" applyFont="1" applyBorder="1" applyAlignment="1" applyProtection="1">
      <alignment horizontal="center"/>
      <protection locked="0"/>
    </xf>
    <xf numFmtId="4" fontId="32" fillId="0" borderId="52" xfId="5" applyNumberFormat="1" applyFont="1" applyBorder="1" applyAlignment="1">
      <alignment horizontal="center"/>
    </xf>
    <xf numFmtId="4" fontId="33" fillId="0" borderId="54" xfId="5" applyNumberFormat="1" applyFont="1" applyBorder="1" applyAlignment="1" applyProtection="1">
      <alignment horizontal="center"/>
      <protection locked="0"/>
    </xf>
    <xf numFmtId="167" fontId="0" fillId="11" borderId="41" xfId="4" applyFont="1" applyFill="1" applyBorder="1" applyAlignment="1">
      <alignment horizontal="center"/>
    </xf>
    <xf numFmtId="170" fontId="17" fillId="12" borderId="65" xfId="4" applyNumberFormat="1" applyFont="1" applyFill="1" applyBorder="1" applyAlignment="1" applyProtection="1">
      <alignment shrinkToFit="1"/>
      <protection locked="0"/>
    </xf>
    <xf numFmtId="10" fontId="17" fillId="12" borderId="65" xfId="4" applyNumberFormat="1" applyFont="1" applyFill="1" applyBorder="1" applyAlignment="1" applyProtection="1">
      <alignment shrinkToFit="1"/>
      <protection locked="0"/>
    </xf>
    <xf numFmtId="43" fontId="17" fillId="11" borderId="61" xfId="2" applyFont="1" applyFill="1" applyBorder="1" applyAlignment="1">
      <alignment shrinkToFit="1"/>
    </xf>
    <xf numFmtId="43" fontId="17" fillId="11" borderId="62" xfId="2" applyFont="1" applyFill="1" applyBorder="1" applyAlignment="1">
      <alignment shrinkToFit="1"/>
    </xf>
    <xf numFmtId="167" fontId="17" fillId="11" borderId="58" xfId="4" applyFont="1" applyFill="1" applyBorder="1" applyAlignment="1">
      <alignment horizontal="right"/>
    </xf>
    <xf numFmtId="170" fontId="17" fillId="12" borderId="48" xfId="4" applyNumberFormat="1" applyFont="1" applyFill="1" applyBorder="1" applyAlignment="1" applyProtection="1">
      <alignment shrinkToFit="1"/>
      <protection locked="0"/>
    </xf>
    <xf numFmtId="10" fontId="17" fillId="0" borderId="66" xfId="0" applyNumberFormat="1" applyFont="1" applyFill="1" applyBorder="1" applyAlignment="1">
      <alignment horizontal="left" vertical="top"/>
    </xf>
    <xf numFmtId="4" fontId="17" fillId="0" borderId="67" xfId="0" applyNumberFormat="1" applyFont="1" applyFill="1" applyBorder="1" applyAlignment="1">
      <alignment horizontal="left" vertical="top"/>
    </xf>
    <xf numFmtId="170" fontId="17" fillId="0" borderId="67" xfId="0" applyNumberFormat="1" applyFont="1" applyFill="1" applyBorder="1" applyAlignment="1">
      <alignment horizontal="left" vertical="top"/>
    </xf>
    <xf numFmtId="0" fontId="17" fillId="0" borderId="13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left" vertical="top" shrinkToFit="1"/>
    </xf>
    <xf numFmtId="164" fontId="3" fillId="3" borderId="9" xfId="0" applyNumberFormat="1" applyFont="1" applyFill="1" applyBorder="1" applyAlignment="1">
      <alignment horizontal="left" vertical="top" shrinkToFit="1"/>
    </xf>
    <xf numFmtId="4" fontId="3" fillId="3" borderId="10" xfId="0" applyNumberFormat="1" applyFont="1" applyFill="1" applyBorder="1" applyAlignment="1">
      <alignment horizontal="right" vertical="top" indent="2" shrinkToFit="1"/>
    </xf>
    <xf numFmtId="4" fontId="3" fillId="3" borderId="11" xfId="0" applyNumberFormat="1" applyFont="1" applyFill="1" applyBorder="1" applyAlignment="1">
      <alignment horizontal="right" vertical="top" indent="2" shrinkToFi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textRotation="90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4" fontId="3" fillId="3" borderId="12" xfId="0" applyNumberFormat="1" applyFont="1" applyFill="1" applyBorder="1" applyAlignment="1">
      <alignment horizontal="right" vertical="top" indent="2" shrinkToFit="1"/>
    </xf>
    <xf numFmtId="4" fontId="3" fillId="4" borderId="7" xfId="0" applyNumberFormat="1" applyFont="1" applyFill="1" applyBorder="1" applyAlignment="1">
      <alignment horizontal="left" vertical="center" shrinkToFit="1"/>
    </xf>
    <xf numFmtId="4" fontId="3" fillId="4" borderId="9" xfId="0" applyNumberFormat="1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top"/>
    </xf>
    <xf numFmtId="0" fontId="12" fillId="0" borderId="16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1" fontId="5" fillId="6" borderId="20" xfId="0" applyNumberFormat="1" applyFont="1" applyFill="1" applyBorder="1" applyAlignment="1">
      <alignment horizontal="center" vertical="top" shrinkToFit="1"/>
    </xf>
    <xf numFmtId="1" fontId="5" fillId="6" borderId="0" xfId="0" applyNumberFormat="1" applyFont="1" applyFill="1" applyBorder="1" applyAlignment="1">
      <alignment horizontal="center" vertical="top" shrinkToFit="1"/>
    </xf>
    <xf numFmtId="1" fontId="5" fillId="6" borderId="19" xfId="0" applyNumberFormat="1" applyFont="1" applyFill="1" applyBorder="1" applyAlignment="1">
      <alignment horizontal="center" vertical="top" shrinkToFit="1"/>
    </xf>
    <xf numFmtId="1" fontId="5" fillId="6" borderId="21" xfId="0" applyNumberFormat="1" applyFont="1" applyFill="1" applyBorder="1" applyAlignment="1">
      <alignment horizontal="center" vertical="top" shrinkToFit="1"/>
    </xf>
    <xf numFmtId="1" fontId="5" fillId="6" borderId="3" xfId="0" applyNumberFormat="1" applyFont="1" applyFill="1" applyBorder="1" applyAlignment="1">
      <alignment horizontal="center" vertical="top" shrinkToFit="1"/>
    </xf>
    <xf numFmtId="1" fontId="5" fillId="6" borderId="18" xfId="0" applyNumberFormat="1" applyFont="1" applyFill="1" applyBorder="1" applyAlignment="1">
      <alignment horizontal="center" vertical="top" shrinkToFi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9" borderId="32" xfId="0" applyFont="1" applyFill="1" applyBorder="1" applyAlignment="1">
      <alignment horizontal="left" vertical="center" wrapText="1"/>
    </xf>
    <xf numFmtId="0" fontId="1" fillId="9" borderId="8" xfId="0" applyFont="1" applyFill="1" applyBorder="1" applyAlignment="1">
      <alignment horizontal="left" vertical="center" wrapText="1"/>
    </xf>
    <xf numFmtId="0" fontId="1" fillId="9" borderId="9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left" vertical="top" shrinkToFit="1"/>
    </xf>
    <xf numFmtId="0" fontId="1" fillId="9" borderId="13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3" fillId="9" borderId="32" xfId="0" applyFont="1" applyFill="1" applyBorder="1" applyAlignment="1">
      <alignment horizontal="left" vertical="center" wrapText="1"/>
    </xf>
    <xf numFmtId="0" fontId="23" fillId="9" borderId="8" xfId="0" applyFont="1" applyFill="1" applyBorder="1" applyAlignment="1">
      <alignment horizontal="left" vertical="center" wrapText="1"/>
    </xf>
    <xf numFmtId="168" fontId="31" fillId="0" borderId="35" xfId="2" applyNumberFormat="1" applyFont="1" applyBorder="1" applyAlignment="1">
      <alignment horizontal="center" vertical="center"/>
    </xf>
    <xf numFmtId="0" fontId="27" fillId="11" borderId="40" xfId="3" applyFont="1" applyFill="1" applyBorder="1" applyAlignment="1">
      <alignment horizontal="center" vertical="center"/>
    </xf>
    <xf numFmtId="0" fontId="27" fillId="11" borderId="56" xfId="3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top"/>
    </xf>
    <xf numFmtId="0" fontId="34" fillId="0" borderId="38" xfId="0" applyFont="1" applyFill="1" applyBorder="1" applyAlignment="1">
      <alignment horizontal="center" vertical="top"/>
    </xf>
    <xf numFmtId="0" fontId="34" fillId="0" borderId="55" xfId="0" applyFont="1" applyFill="1" applyBorder="1" applyAlignment="1">
      <alignment horizontal="center" vertical="top"/>
    </xf>
    <xf numFmtId="0" fontId="34" fillId="0" borderId="69" xfId="0" applyFont="1" applyFill="1" applyBorder="1" applyAlignment="1">
      <alignment horizontal="center" vertical="top"/>
    </xf>
    <xf numFmtId="0" fontId="34" fillId="0" borderId="39" xfId="0" applyFont="1" applyFill="1" applyBorder="1" applyAlignment="1">
      <alignment horizontal="center" vertical="top"/>
    </xf>
    <xf numFmtId="0" fontId="34" fillId="0" borderId="70" xfId="0" applyFont="1" applyFill="1" applyBorder="1" applyAlignment="1">
      <alignment horizontal="center" vertical="top"/>
    </xf>
    <xf numFmtId="0" fontId="28" fillId="0" borderId="36" xfId="3" applyFont="1" applyBorder="1" applyAlignment="1">
      <alignment horizontal="center" vertical="center" wrapText="1"/>
    </xf>
    <xf numFmtId="0" fontId="28" fillId="0" borderId="37" xfId="3" applyFont="1" applyBorder="1" applyAlignment="1">
      <alignment horizontal="left" vertical="center" wrapText="1"/>
    </xf>
    <xf numFmtId="167" fontId="31" fillId="0" borderId="45" xfId="4" applyFont="1" applyBorder="1" applyAlignment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Porcentagem 2" xfId="5"/>
    <cellStyle name="Vírgula" xfId="2" builtinId="3"/>
    <cellStyle name="Vírgula 2" xfId="4"/>
  </cellStyles>
  <dxfs count="37"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ill>
        <patternFill patternType="solid">
          <fgColor indexed="44"/>
          <bgColor indexed="22"/>
        </patternFill>
      </fill>
    </dxf>
    <dxf>
      <fill>
        <patternFill patternType="solid">
          <fgColor indexed="46"/>
          <bgColor indexed="55"/>
        </patternFill>
      </fill>
    </dxf>
    <dxf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44"/>
      </font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26"/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AS%20DO%20LE&#195;O/Campo%20Municipal%20ML/VESTI&#193;RIOS/OR&#199;AMENTO_VESTI&#193;RIOS_AG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workbookViewId="0">
      <selection activeCell="D14" sqref="D14"/>
    </sheetView>
  </sheetViews>
  <sheetFormatPr defaultRowHeight="13.2"/>
  <cols>
    <col min="1" max="1" width="10.6640625" customWidth="1"/>
    <col min="2" max="3" width="13.33203125" customWidth="1"/>
    <col min="4" max="4" width="58.33203125" customWidth="1"/>
    <col min="5" max="5" width="9.33203125" customWidth="1"/>
    <col min="6" max="6" width="12.44140625" customWidth="1"/>
    <col min="7" max="7" width="15" customWidth="1"/>
    <col min="8" max="8" width="8.77734375" customWidth="1"/>
    <col min="9" max="9" width="15" customWidth="1"/>
    <col min="10" max="10" width="14.77734375" bestFit="1" customWidth="1"/>
  </cols>
  <sheetData>
    <row r="1" spans="1:10">
      <c r="A1" s="233" t="s">
        <v>265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>
      <c r="A2" s="233"/>
      <c r="B2" s="233"/>
      <c r="C2" s="233"/>
      <c r="D2" s="233"/>
      <c r="E2" s="233"/>
      <c r="F2" s="233"/>
      <c r="G2" s="233"/>
      <c r="H2" s="233"/>
      <c r="I2" s="233"/>
      <c r="J2" s="233"/>
    </row>
    <row r="4" spans="1:10" ht="21.9" customHeight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</row>
    <row r="5" spans="1:10" ht="9" customHeight="1">
      <c r="A5" s="238" t="s">
        <v>236</v>
      </c>
      <c r="B5" s="239"/>
      <c r="C5" s="239"/>
      <c r="D5" s="239"/>
      <c r="E5" s="239"/>
      <c r="F5" s="239"/>
      <c r="G5" s="239"/>
      <c r="H5" s="239"/>
      <c r="I5" s="239"/>
      <c r="J5" s="48"/>
    </row>
    <row r="6" spans="1:10">
      <c r="A6" s="234">
        <v>1</v>
      </c>
      <c r="B6" s="235"/>
      <c r="C6" s="43"/>
      <c r="D6" s="43" t="s">
        <v>21</v>
      </c>
      <c r="E6" s="44"/>
      <c r="F6" s="236"/>
      <c r="G6" s="237"/>
      <c r="H6" s="237"/>
      <c r="I6" s="237"/>
      <c r="J6" s="237"/>
    </row>
    <row r="7" spans="1:10">
      <c r="A7" s="3" t="s">
        <v>22</v>
      </c>
      <c r="B7" s="4"/>
      <c r="C7" s="4"/>
      <c r="D7" s="3" t="s">
        <v>23</v>
      </c>
      <c r="E7" s="4"/>
      <c r="F7" s="4"/>
      <c r="G7" s="5"/>
      <c r="H7" s="5"/>
      <c r="I7" s="6" t="s">
        <v>24</v>
      </c>
      <c r="J7" s="7">
        <v>4902.3500000000004</v>
      </c>
    </row>
    <row r="8" spans="1:10" ht="11.25" customHeight="1">
      <c r="A8" s="8" t="s">
        <v>25</v>
      </c>
      <c r="B8" s="9" t="s">
        <v>26</v>
      </c>
      <c r="C8" s="10">
        <v>4813</v>
      </c>
      <c r="D8" s="11" t="s">
        <v>27</v>
      </c>
      <c r="E8" s="12" t="s">
        <v>28</v>
      </c>
      <c r="F8" s="13">
        <v>2.5</v>
      </c>
      <c r="G8" s="14">
        <v>445</v>
      </c>
      <c r="H8" s="15" t="s">
        <v>29</v>
      </c>
      <c r="I8" s="13">
        <v>583.66</v>
      </c>
      <c r="J8" s="16">
        <v>1459.15</v>
      </c>
    </row>
    <row r="9" spans="1:10" ht="16.8">
      <c r="A9" s="17" t="s">
        <v>31</v>
      </c>
      <c r="B9" s="18" t="s">
        <v>32</v>
      </c>
      <c r="C9" s="19">
        <v>99059</v>
      </c>
      <c r="D9" s="11" t="s">
        <v>33</v>
      </c>
      <c r="E9" s="20" t="s">
        <v>34</v>
      </c>
      <c r="F9" s="21">
        <v>52.6</v>
      </c>
      <c r="G9" s="22">
        <v>44.01</v>
      </c>
      <c r="H9" s="23" t="s">
        <v>29</v>
      </c>
      <c r="I9" s="21">
        <v>57.72</v>
      </c>
      <c r="J9" s="24">
        <v>3036.07</v>
      </c>
    </row>
    <row r="10" spans="1:10" ht="16.8">
      <c r="A10" s="8" t="s">
        <v>35</v>
      </c>
      <c r="B10" s="9" t="s">
        <v>32</v>
      </c>
      <c r="C10" s="10">
        <v>100576</v>
      </c>
      <c r="D10" s="11" t="s">
        <v>36</v>
      </c>
      <c r="E10" s="12" t="s">
        <v>28</v>
      </c>
      <c r="F10" s="13">
        <v>135.71</v>
      </c>
      <c r="G10" s="14">
        <v>2.29</v>
      </c>
      <c r="H10" s="15" t="s">
        <v>29</v>
      </c>
      <c r="I10" s="13">
        <v>3</v>
      </c>
      <c r="J10" s="13">
        <v>407.13</v>
      </c>
    </row>
    <row r="11" spans="1:10">
      <c r="A11" s="26" t="s">
        <v>37</v>
      </c>
      <c r="B11" s="4"/>
      <c r="C11" s="4"/>
      <c r="D11" s="26" t="s">
        <v>38</v>
      </c>
      <c r="E11" s="4"/>
      <c r="F11" s="4"/>
      <c r="G11" s="4"/>
      <c r="H11" s="4"/>
      <c r="I11" s="27" t="s">
        <v>24</v>
      </c>
      <c r="J11" s="28">
        <v>49650.400000000001</v>
      </c>
    </row>
    <row r="12" spans="1:10" ht="16.8">
      <c r="A12" s="8" t="s">
        <v>39</v>
      </c>
      <c r="B12" s="9" t="s">
        <v>32</v>
      </c>
      <c r="C12" s="10">
        <v>96526</v>
      </c>
      <c r="D12" s="11" t="s">
        <v>40</v>
      </c>
      <c r="E12" s="12" t="s">
        <v>41</v>
      </c>
      <c r="F12" s="13">
        <v>11.39</v>
      </c>
      <c r="G12" s="14">
        <v>253.19</v>
      </c>
      <c r="H12" s="15" t="s">
        <v>29</v>
      </c>
      <c r="I12" s="13">
        <v>332.08</v>
      </c>
      <c r="J12" s="16">
        <v>3782.39</v>
      </c>
    </row>
    <row r="13" spans="1:10" ht="25.2">
      <c r="A13" s="17" t="s">
        <v>42</v>
      </c>
      <c r="B13" s="18" t="s">
        <v>32</v>
      </c>
      <c r="C13" s="19">
        <v>100899</v>
      </c>
      <c r="D13" s="29" t="s">
        <v>43</v>
      </c>
      <c r="E13" s="20" t="s">
        <v>34</v>
      </c>
      <c r="F13" s="21">
        <v>200</v>
      </c>
      <c r="G13" s="22">
        <v>80.739999999999995</v>
      </c>
      <c r="H13" s="23" t="s">
        <v>29</v>
      </c>
      <c r="I13" s="21">
        <v>105.9</v>
      </c>
      <c r="J13" s="24">
        <v>21180</v>
      </c>
    </row>
    <row r="14" spans="1:10" ht="16.8">
      <c r="A14" s="8" t="s">
        <v>44</v>
      </c>
      <c r="B14" s="9" t="s">
        <v>32</v>
      </c>
      <c r="C14" s="10">
        <v>101616</v>
      </c>
      <c r="D14" s="11" t="s">
        <v>45</v>
      </c>
      <c r="E14" s="12" t="s">
        <v>28</v>
      </c>
      <c r="F14" s="13">
        <v>29.72</v>
      </c>
      <c r="G14" s="14">
        <v>5.14</v>
      </c>
      <c r="H14" s="15" t="s">
        <v>29</v>
      </c>
      <c r="I14" s="13">
        <v>6.74</v>
      </c>
      <c r="J14" s="13">
        <v>200.31</v>
      </c>
    </row>
    <row r="15" spans="1:10">
      <c r="A15" s="8" t="s">
        <v>46</v>
      </c>
      <c r="B15" s="9" t="s">
        <v>32</v>
      </c>
      <c r="C15" s="10">
        <v>93382</v>
      </c>
      <c r="D15" s="11" t="s">
        <v>47</v>
      </c>
      <c r="E15" s="12" t="s">
        <v>41</v>
      </c>
      <c r="F15" s="13">
        <v>14.08</v>
      </c>
      <c r="G15" s="14">
        <v>29.29</v>
      </c>
      <c r="H15" s="15" t="s">
        <v>29</v>
      </c>
      <c r="I15" s="13">
        <v>38.42</v>
      </c>
      <c r="J15" s="13">
        <v>540.95000000000005</v>
      </c>
    </row>
    <row r="16" spans="1:10" ht="16.8">
      <c r="A16" s="8" t="s">
        <v>48</v>
      </c>
      <c r="B16" s="9" t="s">
        <v>32</v>
      </c>
      <c r="C16" s="10">
        <v>95240</v>
      </c>
      <c r="D16" s="11" t="s">
        <v>49</v>
      </c>
      <c r="E16" s="12" t="s">
        <v>28</v>
      </c>
      <c r="F16" s="13">
        <v>29.72</v>
      </c>
      <c r="G16" s="14">
        <v>16.03</v>
      </c>
      <c r="H16" s="15" t="s">
        <v>29</v>
      </c>
      <c r="I16" s="13">
        <v>21.02</v>
      </c>
      <c r="J16" s="13">
        <v>624.71</v>
      </c>
    </row>
    <row r="17" spans="1:10" ht="16.8">
      <c r="A17" s="17" t="s">
        <v>50</v>
      </c>
      <c r="B17" s="18" t="s">
        <v>32</v>
      </c>
      <c r="C17" s="19">
        <v>96530</v>
      </c>
      <c r="D17" s="11" t="s">
        <v>51</v>
      </c>
      <c r="E17" s="20" t="s">
        <v>28</v>
      </c>
      <c r="F17" s="21">
        <v>61.26</v>
      </c>
      <c r="G17" s="22">
        <v>130.5</v>
      </c>
      <c r="H17" s="23" t="s">
        <v>29</v>
      </c>
      <c r="I17" s="21">
        <v>171.16</v>
      </c>
      <c r="J17" s="24">
        <v>10485.26</v>
      </c>
    </row>
    <row r="18" spans="1:10" ht="25.2">
      <c r="A18" s="17" t="s">
        <v>52</v>
      </c>
      <c r="B18" s="18" t="s">
        <v>32</v>
      </c>
      <c r="C18" s="19">
        <v>104110</v>
      </c>
      <c r="D18" s="29" t="s">
        <v>53</v>
      </c>
      <c r="E18" s="20" t="s">
        <v>54</v>
      </c>
      <c r="F18" s="21">
        <v>78.400000000000006</v>
      </c>
      <c r="G18" s="22">
        <v>18.52</v>
      </c>
      <c r="H18" s="23" t="s">
        <v>29</v>
      </c>
      <c r="I18" s="21">
        <v>24.29</v>
      </c>
      <c r="J18" s="24">
        <v>1904.34</v>
      </c>
    </row>
    <row r="19" spans="1:10" ht="16.8">
      <c r="A19" s="8" t="s">
        <v>55</v>
      </c>
      <c r="B19" s="9" t="s">
        <v>32</v>
      </c>
      <c r="C19" s="10">
        <v>96545</v>
      </c>
      <c r="D19" s="11" t="s">
        <v>56</v>
      </c>
      <c r="E19" s="12" t="s">
        <v>54</v>
      </c>
      <c r="F19" s="13">
        <v>161.19999999999999</v>
      </c>
      <c r="G19" s="14">
        <v>16.16</v>
      </c>
      <c r="H19" s="15" t="s">
        <v>57</v>
      </c>
      <c r="I19" s="13">
        <v>18.940000000000001</v>
      </c>
      <c r="J19" s="16">
        <v>3053.13</v>
      </c>
    </row>
    <row r="20" spans="1:10" ht="25.2">
      <c r="A20" s="17" t="s">
        <v>58</v>
      </c>
      <c r="B20" s="18" t="s">
        <v>32</v>
      </c>
      <c r="C20" s="19">
        <v>104108</v>
      </c>
      <c r="D20" s="29" t="s">
        <v>59</v>
      </c>
      <c r="E20" s="20" t="s">
        <v>54</v>
      </c>
      <c r="F20" s="21">
        <v>29.6</v>
      </c>
      <c r="G20" s="22">
        <v>14.45</v>
      </c>
      <c r="H20" s="23" t="s">
        <v>57</v>
      </c>
      <c r="I20" s="21">
        <v>16.93</v>
      </c>
      <c r="J20" s="21">
        <v>501.13</v>
      </c>
    </row>
    <row r="21" spans="1:10" ht="25.2">
      <c r="A21" s="17" t="s">
        <v>60</v>
      </c>
      <c r="B21" s="18" t="s">
        <v>32</v>
      </c>
      <c r="C21" s="19">
        <v>96555</v>
      </c>
      <c r="D21" s="29" t="s">
        <v>61</v>
      </c>
      <c r="E21" s="20" t="s">
        <v>41</v>
      </c>
      <c r="F21" s="21">
        <v>4.5999999999999996</v>
      </c>
      <c r="G21" s="22">
        <v>638.54999999999995</v>
      </c>
      <c r="H21" s="23" t="s">
        <v>29</v>
      </c>
      <c r="I21" s="21">
        <v>837.52</v>
      </c>
      <c r="J21" s="24">
        <v>3852.59</v>
      </c>
    </row>
    <row r="22" spans="1:10">
      <c r="A22" s="8" t="s">
        <v>62</v>
      </c>
      <c r="B22" s="9" t="s">
        <v>32</v>
      </c>
      <c r="C22" s="10">
        <v>98557</v>
      </c>
      <c r="D22" s="11" t="s">
        <v>63</v>
      </c>
      <c r="E22" s="12" t="s">
        <v>28</v>
      </c>
      <c r="F22" s="13">
        <v>56.14</v>
      </c>
      <c r="G22" s="14">
        <v>47.88</v>
      </c>
      <c r="H22" s="15" t="s">
        <v>29</v>
      </c>
      <c r="I22" s="13">
        <v>62.8</v>
      </c>
      <c r="J22" s="16">
        <v>3525.59</v>
      </c>
    </row>
    <row r="23" spans="1:10">
      <c r="A23" s="26" t="s">
        <v>64</v>
      </c>
      <c r="B23" s="4"/>
      <c r="C23" s="4"/>
      <c r="D23" s="26" t="s">
        <v>65</v>
      </c>
      <c r="E23" s="4"/>
      <c r="F23" s="4"/>
      <c r="G23" s="4"/>
      <c r="H23" s="4"/>
      <c r="I23" s="27" t="s">
        <v>24</v>
      </c>
      <c r="J23" s="28">
        <v>43307.58</v>
      </c>
    </row>
    <row r="24" spans="1:10">
      <c r="A24" s="26" t="s">
        <v>66</v>
      </c>
      <c r="B24" s="4"/>
      <c r="C24" s="4"/>
      <c r="D24" s="26" t="s">
        <v>67</v>
      </c>
      <c r="E24" s="4"/>
      <c r="F24" s="4"/>
      <c r="G24" s="4"/>
      <c r="H24" s="4"/>
      <c r="I24" s="27" t="s">
        <v>24</v>
      </c>
      <c r="J24" s="28">
        <v>17657.419999999998</v>
      </c>
    </row>
    <row r="25" spans="1:10" ht="16.8">
      <c r="A25" s="8" t="s">
        <v>68</v>
      </c>
      <c r="B25" s="9" t="s">
        <v>32</v>
      </c>
      <c r="C25" s="10">
        <v>92269</v>
      </c>
      <c r="D25" s="11" t="s">
        <v>69</v>
      </c>
      <c r="E25" s="12" t="s">
        <v>28</v>
      </c>
      <c r="F25" s="13">
        <v>56.84</v>
      </c>
      <c r="G25" s="14">
        <v>140.83000000000001</v>
      </c>
      <c r="H25" s="15" t="s">
        <v>29</v>
      </c>
      <c r="I25" s="13">
        <v>184.71</v>
      </c>
      <c r="J25" s="16">
        <v>10498.92</v>
      </c>
    </row>
    <row r="26" spans="1:10" ht="25.2">
      <c r="A26" s="17" t="s">
        <v>70</v>
      </c>
      <c r="B26" s="18" t="s">
        <v>32</v>
      </c>
      <c r="C26" s="19">
        <v>104110</v>
      </c>
      <c r="D26" s="29" t="s">
        <v>53</v>
      </c>
      <c r="E26" s="20" t="s">
        <v>54</v>
      </c>
      <c r="F26" s="21">
        <v>47.4</v>
      </c>
      <c r="G26" s="22">
        <v>18.52</v>
      </c>
      <c r="H26" s="23" t="s">
        <v>29</v>
      </c>
      <c r="I26" s="21">
        <v>24.29</v>
      </c>
      <c r="J26" s="24">
        <v>1151.3499999999999</v>
      </c>
    </row>
    <row r="27" spans="1:10" ht="25.2">
      <c r="A27" s="17" t="s">
        <v>71</v>
      </c>
      <c r="B27" s="18" t="s">
        <v>32</v>
      </c>
      <c r="C27" s="19">
        <v>104108</v>
      </c>
      <c r="D27" s="29" t="s">
        <v>59</v>
      </c>
      <c r="E27" s="20" t="s">
        <v>54</v>
      </c>
      <c r="F27" s="21">
        <v>200</v>
      </c>
      <c r="G27" s="22">
        <v>14.45</v>
      </c>
      <c r="H27" s="23" t="s">
        <v>29</v>
      </c>
      <c r="I27" s="21">
        <v>18.95</v>
      </c>
      <c r="J27" s="24">
        <v>3790</v>
      </c>
    </row>
    <row r="28" spans="1:10" ht="25.2">
      <c r="A28" s="17" t="s">
        <v>72</v>
      </c>
      <c r="B28" s="18" t="s">
        <v>32</v>
      </c>
      <c r="C28" s="19">
        <v>94971</v>
      </c>
      <c r="D28" s="29" t="s">
        <v>73</v>
      </c>
      <c r="E28" s="20" t="s">
        <v>41</v>
      </c>
      <c r="F28" s="21">
        <v>2.44</v>
      </c>
      <c r="G28" s="22">
        <v>452.96</v>
      </c>
      <c r="H28" s="23" t="s">
        <v>29</v>
      </c>
      <c r="I28" s="21">
        <v>594.1</v>
      </c>
      <c r="J28" s="24">
        <v>1449.6</v>
      </c>
    </row>
    <row r="29" spans="1:10" ht="16.8">
      <c r="A29" s="8" t="s">
        <v>74</v>
      </c>
      <c r="B29" s="9" t="s">
        <v>32</v>
      </c>
      <c r="C29" s="10">
        <v>103670</v>
      </c>
      <c r="D29" s="11" t="s">
        <v>75</v>
      </c>
      <c r="E29" s="12" t="s">
        <v>41</v>
      </c>
      <c r="F29" s="13">
        <v>2.44</v>
      </c>
      <c r="G29" s="14">
        <v>239.84</v>
      </c>
      <c r="H29" s="15" t="s">
        <v>29</v>
      </c>
      <c r="I29" s="13">
        <v>314.57</v>
      </c>
      <c r="J29" s="13">
        <v>767.55</v>
      </c>
    </row>
    <row r="30" spans="1:10">
      <c r="A30" s="26" t="s">
        <v>76</v>
      </c>
      <c r="B30" s="4"/>
      <c r="C30" s="4"/>
      <c r="D30" s="26" t="s">
        <v>77</v>
      </c>
      <c r="E30" s="4"/>
      <c r="F30" s="4"/>
      <c r="G30" s="4"/>
      <c r="H30" s="4"/>
      <c r="I30" s="27" t="s">
        <v>24</v>
      </c>
      <c r="J30" s="28">
        <v>16759.66</v>
      </c>
    </row>
    <row r="31" spans="1:10">
      <c r="A31" s="8" t="s">
        <v>78</v>
      </c>
      <c r="B31" s="9" t="s">
        <v>32</v>
      </c>
      <c r="C31" s="10">
        <v>92270</v>
      </c>
      <c r="D31" s="11" t="s">
        <v>79</v>
      </c>
      <c r="E31" s="12" t="s">
        <v>28</v>
      </c>
      <c r="F31" s="13">
        <v>56.84</v>
      </c>
      <c r="G31" s="14">
        <v>112.45</v>
      </c>
      <c r="H31" s="15" t="s">
        <v>29</v>
      </c>
      <c r="I31" s="13">
        <v>147.49</v>
      </c>
      <c r="J31" s="16">
        <v>8383.33</v>
      </c>
    </row>
    <row r="32" spans="1:10" ht="25.2">
      <c r="A32" s="17" t="s">
        <v>80</v>
      </c>
      <c r="B32" s="18" t="s">
        <v>32</v>
      </c>
      <c r="C32" s="19">
        <v>104110</v>
      </c>
      <c r="D32" s="29" t="s">
        <v>53</v>
      </c>
      <c r="E32" s="20" t="s">
        <v>54</v>
      </c>
      <c r="F32" s="21">
        <v>60.6</v>
      </c>
      <c r="G32" s="22">
        <v>18.52</v>
      </c>
      <c r="H32" s="23" t="s">
        <v>29</v>
      </c>
      <c r="I32" s="21">
        <v>24.29</v>
      </c>
      <c r="J32" s="24">
        <v>1471.97</v>
      </c>
    </row>
    <row r="33" spans="1:10" ht="25.2">
      <c r="A33" s="17" t="s">
        <v>81</v>
      </c>
      <c r="B33" s="18" t="s">
        <v>32</v>
      </c>
      <c r="C33" s="19">
        <v>104108</v>
      </c>
      <c r="D33" s="29" t="s">
        <v>82</v>
      </c>
      <c r="E33" s="20" t="s">
        <v>54</v>
      </c>
      <c r="F33" s="21">
        <v>194.6</v>
      </c>
      <c r="G33" s="22">
        <v>14.45</v>
      </c>
      <c r="H33" s="23" t="s">
        <v>29</v>
      </c>
      <c r="I33" s="21">
        <v>18.95</v>
      </c>
      <c r="J33" s="24">
        <v>3687.67</v>
      </c>
    </row>
    <row r="34" spans="1:10" ht="25.2">
      <c r="A34" s="17" t="s">
        <v>83</v>
      </c>
      <c r="B34" s="18" t="s">
        <v>32</v>
      </c>
      <c r="C34" s="19">
        <v>94971</v>
      </c>
      <c r="D34" s="29" t="s">
        <v>73</v>
      </c>
      <c r="E34" s="20" t="s">
        <v>41</v>
      </c>
      <c r="F34" s="21">
        <v>3.54</v>
      </c>
      <c r="G34" s="22">
        <v>452.96</v>
      </c>
      <c r="H34" s="23" t="s">
        <v>29</v>
      </c>
      <c r="I34" s="21">
        <v>594.1</v>
      </c>
      <c r="J34" s="24">
        <v>2103.11</v>
      </c>
    </row>
    <row r="35" spans="1:10" ht="16.8">
      <c r="A35" s="8" t="s">
        <v>84</v>
      </c>
      <c r="B35" s="9" t="s">
        <v>32</v>
      </c>
      <c r="C35" s="10">
        <v>103670</v>
      </c>
      <c r="D35" s="11" t="s">
        <v>75</v>
      </c>
      <c r="E35" s="12" t="s">
        <v>41</v>
      </c>
      <c r="F35" s="13">
        <v>3.54</v>
      </c>
      <c r="G35" s="14">
        <v>239.84</v>
      </c>
      <c r="H35" s="15" t="s">
        <v>29</v>
      </c>
      <c r="I35" s="13">
        <v>314.57</v>
      </c>
      <c r="J35" s="16">
        <v>1113.58</v>
      </c>
    </row>
    <row r="36" spans="1:10">
      <c r="A36" s="26" t="s">
        <v>85</v>
      </c>
      <c r="B36" s="4"/>
      <c r="C36" s="4"/>
      <c r="D36" s="26" t="s">
        <v>86</v>
      </c>
      <c r="E36" s="4"/>
      <c r="F36" s="4"/>
      <c r="G36" s="4"/>
      <c r="H36" s="4"/>
      <c r="I36" s="27" t="s">
        <v>24</v>
      </c>
      <c r="J36" s="28">
        <v>8890.5</v>
      </c>
    </row>
    <row r="37" spans="1:10" ht="25.2">
      <c r="A37" s="17" t="s">
        <v>87</v>
      </c>
      <c r="B37" s="18" t="s">
        <v>26</v>
      </c>
      <c r="C37" s="19">
        <v>3741</v>
      </c>
      <c r="D37" s="29" t="s">
        <v>88</v>
      </c>
      <c r="E37" s="20" t="s">
        <v>28</v>
      </c>
      <c r="F37" s="21">
        <v>92.89</v>
      </c>
      <c r="G37" s="22">
        <v>72.97</v>
      </c>
      <c r="H37" s="23" t="s">
        <v>29</v>
      </c>
      <c r="I37" s="21">
        <v>95.71</v>
      </c>
      <c r="J37" s="24">
        <v>8890.5</v>
      </c>
    </row>
    <row r="38" spans="1:10">
      <c r="A38" s="26" t="s">
        <v>89</v>
      </c>
      <c r="B38" s="4"/>
      <c r="C38" s="4"/>
      <c r="D38" s="26" t="s">
        <v>90</v>
      </c>
      <c r="E38" s="4"/>
      <c r="F38" s="4"/>
      <c r="G38" s="4"/>
      <c r="H38" s="4"/>
      <c r="I38" s="27" t="s">
        <v>24</v>
      </c>
      <c r="J38" s="28">
        <v>25599.42</v>
      </c>
    </row>
    <row r="39" spans="1:10" ht="25.2">
      <c r="A39" s="17" t="s">
        <v>91</v>
      </c>
      <c r="B39" s="18" t="s">
        <v>32</v>
      </c>
      <c r="C39" s="19">
        <v>103324</v>
      </c>
      <c r="D39" s="29" t="s">
        <v>92</v>
      </c>
      <c r="E39" s="20" t="s">
        <v>28</v>
      </c>
      <c r="F39" s="21">
        <v>277.11</v>
      </c>
      <c r="G39" s="22">
        <v>70.430000000000007</v>
      </c>
      <c r="H39" s="23" t="s">
        <v>29</v>
      </c>
      <c r="I39" s="21">
        <v>92.38</v>
      </c>
      <c r="J39" s="24">
        <v>25599.42</v>
      </c>
    </row>
    <row r="40" spans="1:10">
      <c r="A40" s="26" t="s">
        <v>93</v>
      </c>
      <c r="B40" s="4"/>
      <c r="C40" s="4"/>
      <c r="D40" s="26" t="s">
        <v>94</v>
      </c>
      <c r="E40" s="4"/>
      <c r="F40" s="4"/>
      <c r="G40" s="4"/>
      <c r="H40" s="4"/>
      <c r="I40" s="27" t="s">
        <v>24</v>
      </c>
      <c r="J40" s="28">
        <v>7979.44</v>
      </c>
    </row>
    <row r="41" spans="1:10" ht="25.2">
      <c r="A41" s="8" t="s">
        <v>95</v>
      </c>
      <c r="B41" s="9" t="s">
        <v>32</v>
      </c>
      <c r="C41" s="10">
        <v>92543</v>
      </c>
      <c r="D41" s="29" t="s">
        <v>96</v>
      </c>
      <c r="E41" s="12" t="s">
        <v>28</v>
      </c>
      <c r="F41" s="13">
        <v>53.56</v>
      </c>
      <c r="G41" s="14">
        <v>15.22</v>
      </c>
      <c r="H41" s="15" t="s">
        <v>29</v>
      </c>
      <c r="I41" s="13">
        <v>19.96</v>
      </c>
      <c r="J41" s="16">
        <v>1069.06</v>
      </c>
    </row>
    <row r="42" spans="1:10" ht="25.2">
      <c r="A42" s="8" t="s">
        <v>97</v>
      </c>
      <c r="B42" s="9" t="s">
        <v>32</v>
      </c>
      <c r="C42" s="10">
        <v>94207</v>
      </c>
      <c r="D42" s="29" t="s">
        <v>98</v>
      </c>
      <c r="E42" s="12" t="s">
        <v>28</v>
      </c>
      <c r="F42" s="13">
        <v>53.56</v>
      </c>
      <c r="G42" s="14">
        <v>46.51</v>
      </c>
      <c r="H42" s="15" t="s">
        <v>29</v>
      </c>
      <c r="I42" s="13">
        <v>61</v>
      </c>
      <c r="J42" s="16">
        <v>3267.16</v>
      </c>
    </row>
    <row r="43" spans="1:10" ht="16.8">
      <c r="A43" s="8" t="s">
        <v>99</v>
      </c>
      <c r="B43" s="9" t="s">
        <v>32</v>
      </c>
      <c r="C43" s="30">
        <v>94231</v>
      </c>
      <c r="D43" s="11" t="s">
        <v>100</v>
      </c>
      <c r="E43" s="12" t="s">
        <v>34</v>
      </c>
      <c r="F43" s="13">
        <v>44.5</v>
      </c>
      <c r="G43" s="14">
        <v>62.42</v>
      </c>
      <c r="H43" s="15" t="s">
        <v>29</v>
      </c>
      <c r="I43" s="13">
        <v>81.87</v>
      </c>
      <c r="J43" s="16">
        <v>3643.22</v>
      </c>
    </row>
    <row r="44" spans="1:10">
      <c r="A44" s="26" t="s">
        <v>101</v>
      </c>
      <c r="B44" s="4"/>
      <c r="C44" s="4"/>
      <c r="D44" s="26" t="s">
        <v>102</v>
      </c>
      <c r="E44" s="4"/>
      <c r="F44" s="4"/>
      <c r="G44" s="4"/>
      <c r="H44" s="4"/>
      <c r="I44" s="27" t="s">
        <v>24</v>
      </c>
      <c r="J44" s="28">
        <v>67126.62</v>
      </c>
    </row>
    <row r="45" spans="1:10" ht="25.2">
      <c r="A45" s="8" t="s">
        <v>103</v>
      </c>
      <c r="B45" s="9" t="s">
        <v>32</v>
      </c>
      <c r="C45" s="30">
        <v>87904</v>
      </c>
      <c r="D45" s="29" t="s">
        <v>104</v>
      </c>
      <c r="E45" s="12" t="s">
        <v>28</v>
      </c>
      <c r="F45" s="13">
        <v>579.16999999999996</v>
      </c>
      <c r="G45" s="14">
        <v>8.15</v>
      </c>
      <c r="H45" s="15" t="s">
        <v>29</v>
      </c>
      <c r="I45" s="13">
        <v>10.69</v>
      </c>
      <c r="J45" s="16">
        <v>6191.33</v>
      </c>
    </row>
    <row r="46" spans="1:10" ht="42">
      <c r="A46" s="17" t="s">
        <v>105</v>
      </c>
      <c r="B46" s="18" t="s">
        <v>32</v>
      </c>
      <c r="C46" s="31">
        <v>87527</v>
      </c>
      <c r="D46" s="29" t="s">
        <v>106</v>
      </c>
      <c r="E46" s="20" t="s">
        <v>28</v>
      </c>
      <c r="F46" s="21">
        <v>301.43</v>
      </c>
      <c r="G46" s="22">
        <v>34.51</v>
      </c>
      <c r="H46" s="23" t="s">
        <v>29</v>
      </c>
      <c r="I46" s="21">
        <v>45.26</v>
      </c>
      <c r="J46" s="24">
        <v>13642.72</v>
      </c>
    </row>
    <row r="47" spans="1:10" ht="25.2">
      <c r="A47" s="8" t="s">
        <v>107</v>
      </c>
      <c r="B47" s="9" t="s">
        <v>32</v>
      </c>
      <c r="C47" s="30">
        <v>87775</v>
      </c>
      <c r="D47" s="29" t="s">
        <v>108</v>
      </c>
      <c r="E47" s="12" t="s">
        <v>28</v>
      </c>
      <c r="F47" s="13">
        <v>277.74</v>
      </c>
      <c r="G47" s="14">
        <v>45.48</v>
      </c>
      <c r="H47" s="15" t="s">
        <v>29</v>
      </c>
      <c r="I47" s="13">
        <v>59.65</v>
      </c>
      <c r="J47" s="16">
        <v>16567.189999999999</v>
      </c>
    </row>
    <row r="48" spans="1:10" ht="16.8">
      <c r="A48" s="17" t="s">
        <v>109</v>
      </c>
      <c r="B48" s="18" t="s">
        <v>32</v>
      </c>
      <c r="C48" s="31">
        <v>100322</v>
      </c>
      <c r="D48" s="11" t="s">
        <v>110</v>
      </c>
      <c r="E48" s="20" t="s">
        <v>41</v>
      </c>
      <c r="F48" s="21">
        <v>7.37</v>
      </c>
      <c r="G48" s="22">
        <v>94.83</v>
      </c>
      <c r="H48" s="23" t="s">
        <v>29</v>
      </c>
      <c r="I48" s="21">
        <v>124.38</v>
      </c>
      <c r="J48" s="21">
        <v>916.68</v>
      </c>
    </row>
    <row r="49" spans="1:10" ht="16.8">
      <c r="A49" s="17" t="s">
        <v>111</v>
      </c>
      <c r="B49" s="18" t="s">
        <v>32</v>
      </c>
      <c r="C49" s="31">
        <v>98682</v>
      </c>
      <c r="D49" s="29" t="s">
        <v>112</v>
      </c>
      <c r="E49" s="20" t="s">
        <v>28</v>
      </c>
      <c r="F49" s="21">
        <v>65.97</v>
      </c>
      <c r="G49" s="22">
        <v>40.78</v>
      </c>
      <c r="H49" s="23" t="s">
        <v>29</v>
      </c>
      <c r="I49" s="21">
        <v>53.49</v>
      </c>
      <c r="J49" s="24">
        <v>3528.74</v>
      </c>
    </row>
    <row r="50" spans="1:10" ht="25.2">
      <c r="A50" s="17" t="s">
        <v>113</v>
      </c>
      <c r="B50" s="18" t="s">
        <v>32</v>
      </c>
      <c r="C50" s="31">
        <v>87251</v>
      </c>
      <c r="D50" s="29" t="s">
        <v>114</v>
      </c>
      <c r="E50" s="20" t="s">
        <v>28</v>
      </c>
      <c r="F50" s="21">
        <v>35.97</v>
      </c>
      <c r="G50" s="22">
        <v>46.16</v>
      </c>
      <c r="H50" s="23" t="s">
        <v>29</v>
      </c>
      <c r="I50" s="21">
        <v>60.54</v>
      </c>
      <c r="J50" s="24">
        <v>2177.62</v>
      </c>
    </row>
    <row r="51" spans="1:10" ht="25.2">
      <c r="A51" s="8" t="s">
        <v>115</v>
      </c>
      <c r="B51" s="9" t="s">
        <v>32</v>
      </c>
      <c r="C51" s="30">
        <v>87273</v>
      </c>
      <c r="D51" s="29" t="s">
        <v>116</v>
      </c>
      <c r="E51" s="12" t="s">
        <v>28</v>
      </c>
      <c r="F51" s="13">
        <v>301.43</v>
      </c>
      <c r="G51" s="14">
        <v>60.96</v>
      </c>
      <c r="H51" s="15" t="s">
        <v>29</v>
      </c>
      <c r="I51" s="13">
        <v>79.959999999999994</v>
      </c>
      <c r="J51" s="16">
        <v>24102.34</v>
      </c>
    </row>
    <row r="52" spans="1:10">
      <c r="A52" s="26" t="s">
        <v>117</v>
      </c>
      <c r="B52" s="4"/>
      <c r="C52" s="4"/>
      <c r="D52" s="26" t="s">
        <v>118</v>
      </c>
      <c r="E52" s="4"/>
      <c r="F52" s="4"/>
      <c r="G52" s="4"/>
      <c r="H52" s="4"/>
      <c r="I52" s="27" t="s">
        <v>24</v>
      </c>
      <c r="J52" s="28">
        <v>21924.69</v>
      </c>
    </row>
    <row r="53" spans="1:10">
      <c r="A53" s="26" t="s">
        <v>119</v>
      </c>
      <c r="B53" s="4"/>
      <c r="C53" s="4"/>
      <c r="D53" s="26" t="s">
        <v>120</v>
      </c>
      <c r="E53" s="4"/>
      <c r="F53" s="4"/>
      <c r="G53" s="4"/>
      <c r="H53" s="4"/>
      <c r="I53" s="27" t="s">
        <v>24</v>
      </c>
      <c r="J53" s="28">
        <v>14805.57</v>
      </c>
    </row>
    <row r="54" spans="1:10" ht="16.8">
      <c r="A54" s="17" t="s">
        <v>121</v>
      </c>
      <c r="B54" s="18" t="s">
        <v>26</v>
      </c>
      <c r="C54" s="31">
        <v>39022</v>
      </c>
      <c r="D54" s="29" t="s">
        <v>122</v>
      </c>
      <c r="E54" s="20" t="s">
        <v>123</v>
      </c>
      <c r="F54" s="21">
        <v>3</v>
      </c>
      <c r="G54" s="22">
        <v>499.9</v>
      </c>
      <c r="H54" s="23" t="s">
        <v>29</v>
      </c>
      <c r="I54" s="21">
        <v>655.67</v>
      </c>
      <c r="J54" s="24">
        <v>1967.01</v>
      </c>
    </row>
    <row r="55" spans="1:10" ht="25.2">
      <c r="A55" s="17" t="s">
        <v>124</v>
      </c>
      <c r="B55" s="18" t="s">
        <v>32</v>
      </c>
      <c r="C55" s="31">
        <v>90820</v>
      </c>
      <c r="D55" s="29" t="s">
        <v>125</v>
      </c>
      <c r="E55" s="20" t="s">
        <v>123</v>
      </c>
      <c r="F55" s="21">
        <v>15</v>
      </c>
      <c r="G55" s="22">
        <v>390.25</v>
      </c>
      <c r="H55" s="23" t="s">
        <v>29</v>
      </c>
      <c r="I55" s="21">
        <v>511.85</v>
      </c>
      <c r="J55" s="24">
        <v>7677.75</v>
      </c>
    </row>
    <row r="56" spans="1:10" ht="25.2">
      <c r="A56" s="17" t="s">
        <v>126</v>
      </c>
      <c r="B56" s="18" t="s">
        <v>32</v>
      </c>
      <c r="C56" s="31">
        <v>90830</v>
      </c>
      <c r="D56" s="29" t="s">
        <v>127</v>
      </c>
      <c r="E56" s="20" t="s">
        <v>123</v>
      </c>
      <c r="F56" s="21">
        <v>9</v>
      </c>
      <c r="G56" s="22">
        <v>176.91</v>
      </c>
      <c r="H56" s="23" t="s">
        <v>29</v>
      </c>
      <c r="I56" s="21">
        <v>232.04</v>
      </c>
      <c r="J56" s="24">
        <v>2088.36</v>
      </c>
    </row>
    <row r="57" spans="1:10" ht="25.2">
      <c r="A57" s="17" t="s">
        <v>128</v>
      </c>
      <c r="B57" s="18" t="s">
        <v>32</v>
      </c>
      <c r="C57" s="31">
        <v>90831</v>
      </c>
      <c r="D57" s="29" t="s">
        <v>129</v>
      </c>
      <c r="E57" s="20" t="s">
        <v>123</v>
      </c>
      <c r="F57" s="21">
        <v>15</v>
      </c>
      <c r="G57" s="22">
        <v>156.16999999999999</v>
      </c>
      <c r="H57" s="23" t="s">
        <v>29</v>
      </c>
      <c r="I57" s="21">
        <v>204.83</v>
      </c>
      <c r="J57" s="24">
        <v>3072.45</v>
      </c>
    </row>
    <row r="58" spans="1:10">
      <c r="A58" s="26" t="s">
        <v>130</v>
      </c>
      <c r="B58" s="4"/>
      <c r="C58" s="4"/>
      <c r="D58" s="26" t="s">
        <v>131</v>
      </c>
      <c r="E58" s="4"/>
      <c r="F58" s="4"/>
      <c r="G58" s="4"/>
      <c r="H58" s="4"/>
      <c r="I58" s="27" t="s">
        <v>24</v>
      </c>
      <c r="J58" s="28">
        <v>7119.12</v>
      </c>
    </row>
    <row r="59" spans="1:10" ht="25.2">
      <c r="A59" s="8" t="s">
        <v>132</v>
      </c>
      <c r="B59" s="9" t="s">
        <v>32</v>
      </c>
      <c r="C59" s="30">
        <v>94559</v>
      </c>
      <c r="D59" s="29" t="s">
        <v>133</v>
      </c>
      <c r="E59" s="12" t="s">
        <v>28</v>
      </c>
      <c r="F59" s="13">
        <v>6</v>
      </c>
      <c r="G59" s="14">
        <v>789.65</v>
      </c>
      <c r="H59" s="15" t="s">
        <v>29</v>
      </c>
      <c r="I59" s="16">
        <v>1035.7</v>
      </c>
      <c r="J59" s="16">
        <v>6214.2</v>
      </c>
    </row>
    <row r="60" spans="1:10">
      <c r="A60" s="8" t="s">
        <v>134</v>
      </c>
      <c r="B60" s="9" t="s">
        <v>26</v>
      </c>
      <c r="C60" s="30">
        <v>10499</v>
      </c>
      <c r="D60" s="11" t="s">
        <v>135</v>
      </c>
      <c r="E60" s="12" t="s">
        <v>28</v>
      </c>
      <c r="F60" s="13">
        <v>6</v>
      </c>
      <c r="G60" s="14">
        <v>114.99</v>
      </c>
      <c r="H60" s="15" t="s">
        <v>29</v>
      </c>
      <c r="I60" s="13">
        <v>150.82</v>
      </c>
      <c r="J60" s="13">
        <v>904.92</v>
      </c>
    </row>
    <row r="61" spans="1:10">
      <c r="A61" s="26" t="s">
        <v>136</v>
      </c>
      <c r="B61" s="4"/>
      <c r="C61" s="4"/>
      <c r="D61" s="26" t="s">
        <v>137</v>
      </c>
      <c r="E61" s="4"/>
      <c r="F61" s="4"/>
      <c r="G61" s="4"/>
      <c r="H61" s="4"/>
      <c r="I61" s="27" t="s">
        <v>24</v>
      </c>
      <c r="J61" s="28">
        <v>7865.5</v>
      </c>
    </row>
    <row r="62" spans="1:10" ht="16.8">
      <c r="A62" s="8" t="s">
        <v>138</v>
      </c>
      <c r="B62" s="9" t="s">
        <v>32</v>
      </c>
      <c r="C62" s="30">
        <v>88489</v>
      </c>
      <c r="D62" s="11" t="s">
        <v>139</v>
      </c>
      <c r="E62" s="12" t="s">
        <v>28</v>
      </c>
      <c r="F62" s="13">
        <v>310.45999999999998</v>
      </c>
      <c r="G62" s="14">
        <v>15.52</v>
      </c>
      <c r="H62" s="15" t="s">
        <v>29</v>
      </c>
      <c r="I62" s="13">
        <v>20.36</v>
      </c>
      <c r="J62" s="16">
        <v>6320.97</v>
      </c>
    </row>
    <row r="63" spans="1:10" ht="16.8">
      <c r="A63" s="8" t="s">
        <v>140</v>
      </c>
      <c r="B63" s="9" t="s">
        <v>32</v>
      </c>
      <c r="C63" s="30">
        <v>102219</v>
      </c>
      <c r="D63" s="11" t="s">
        <v>141</v>
      </c>
      <c r="E63" s="12" t="s">
        <v>28</v>
      </c>
      <c r="F63" s="13">
        <v>49.14</v>
      </c>
      <c r="G63" s="14">
        <v>14.37</v>
      </c>
      <c r="H63" s="15" t="s">
        <v>29</v>
      </c>
      <c r="I63" s="13">
        <v>18.850000000000001</v>
      </c>
      <c r="J63" s="13">
        <v>926.29</v>
      </c>
    </row>
    <row r="64" spans="1:10" ht="16.8">
      <c r="A64" s="17" t="s">
        <v>142</v>
      </c>
      <c r="B64" s="18" t="s">
        <v>32</v>
      </c>
      <c r="C64" s="31">
        <v>100751</v>
      </c>
      <c r="D64" s="11" t="s">
        <v>143</v>
      </c>
      <c r="E64" s="20" t="s">
        <v>28</v>
      </c>
      <c r="F64" s="21">
        <v>12</v>
      </c>
      <c r="G64" s="22">
        <v>39.28</v>
      </c>
      <c r="H64" s="23" t="s">
        <v>29</v>
      </c>
      <c r="I64" s="21">
        <v>51.52</v>
      </c>
      <c r="J64" s="21">
        <v>618.24</v>
      </c>
    </row>
    <row r="65" spans="1:10">
      <c r="A65" s="26" t="s">
        <v>144</v>
      </c>
      <c r="B65" s="4"/>
      <c r="C65" s="4"/>
      <c r="D65" s="26" t="s">
        <v>145</v>
      </c>
      <c r="E65" s="4"/>
      <c r="F65" s="4"/>
      <c r="G65" s="4"/>
      <c r="H65" s="4"/>
      <c r="I65" s="27" t="s">
        <v>24</v>
      </c>
      <c r="J65" s="28">
        <v>18737.900000000001</v>
      </c>
    </row>
    <row r="66" spans="1:10" ht="16.8">
      <c r="A66" s="8" t="s">
        <v>146</v>
      </c>
      <c r="B66" s="9" t="s">
        <v>32</v>
      </c>
      <c r="C66" s="30">
        <v>94495</v>
      </c>
      <c r="D66" s="11" t="s">
        <v>147</v>
      </c>
      <c r="E66" s="12" t="s">
        <v>123</v>
      </c>
      <c r="F66" s="13">
        <v>14</v>
      </c>
      <c r="G66" s="14">
        <v>71.38</v>
      </c>
      <c r="H66" s="15" t="s">
        <v>29</v>
      </c>
      <c r="I66" s="13">
        <v>93.62</v>
      </c>
      <c r="J66" s="16">
        <v>1310.68</v>
      </c>
    </row>
    <row r="67" spans="1:10" ht="16.8">
      <c r="A67" s="8" t="s">
        <v>148</v>
      </c>
      <c r="B67" s="9" t="s">
        <v>32</v>
      </c>
      <c r="C67" s="30">
        <v>94490</v>
      </c>
      <c r="D67" s="11" t="s">
        <v>149</v>
      </c>
      <c r="E67" s="12" t="s">
        <v>123</v>
      </c>
      <c r="F67" s="13">
        <v>10</v>
      </c>
      <c r="G67" s="14">
        <v>68.17</v>
      </c>
      <c r="H67" s="15" t="s">
        <v>29</v>
      </c>
      <c r="I67" s="13">
        <v>89.41</v>
      </c>
      <c r="J67" s="13">
        <v>894.1</v>
      </c>
    </row>
    <row r="68" spans="1:10" ht="25.2">
      <c r="A68" s="17" t="s">
        <v>150</v>
      </c>
      <c r="B68" s="18" t="s">
        <v>32</v>
      </c>
      <c r="C68" s="31">
        <v>102623</v>
      </c>
      <c r="D68" s="29" t="s">
        <v>151</v>
      </c>
      <c r="E68" s="20" t="s">
        <v>123</v>
      </c>
      <c r="F68" s="21">
        <v>2</v>
      </c>
      <c r="G68" s="22">
        <v>966.29</v>
      </c>
      <c r="H68" s="23" t="s">
        <v>29</v>
      </c>
      <c r="I68" s="24">
        <v>1267.3900000000001</v>
      </c>
      <c r="J68" s="24">
        <v>2534.7800000000002</v>
      </c>
    </row>
    <row r="69" spans="1:10" ht="16.8">
      <c r="A69" s="8" t="s">
        <v>152</v>
      </c>
      <c r="B69" s="9" t="s">
        <v>32</v>
      </c>
      <c r="C69" s="30">
        <v>86884</v>
      </c>
      <c r="D69" s="11" t="s">
        <v>153</v>
      </c>
      <c r="E69" s="12" t="s">
        <v>123</v>
      </c>
      <c r="F69" s="13">
        <v>700</v>
      </c>
      <c r="G69" s="14">
        <v>11.58</v>
      </c>
      <c r="H69" s="15" t="s">
        <v>29</v>
      </c>
      <c r="I69" s="13">
        <v>15.19</v>
      </c>
      <c r="J69" s="16">
        <v>10633</v>
      </c>
    </row>
    <row r="70" spans="1:10" ht="16.8">
      <c r="A70" s="8" t="s">
        <v>154</v>
      </c>
      <c r="B70" s="9" t="s">
        <v>32</v>
      </c>
      <c r="C70" s="30">
        <v>89402</v>
      </c>
      <c r="D70" s="11" t="s">
        <v>155</v>
      </c>
      <c r="E70" s="12" t="s">
        <v>34</v>
      </c>
      <c r="F70" s="13">
        <v>13</v>
      </c>
      <c r="G70" s="14">
        <v>12.05</v>
      </c>
      <c r="H70" s="15" t="s">
        <v>29</v>
      </c>
      <c r="I70" s="13">
        <v>15.8</v>
      </c>
      <c r="J70" s="13">
        <v>205.4</v>
      </c>
    </row>
    <row r="71" spans="1:10" ht="16.8">
      <c r="A71" s="8" t="s">
        <v>156</v>
      </c>
      <c r="B71" s="9" t="s">
        <v>32</v>
      </c>
      <c r="C71" s="30">
        <v>89403</v>
      </c>
      <c r="D71" s="11" t="s">
        <v>157</v>
      </c>
      <c r="E71" s="12" t="s">
        <v>34</v>
      </c>
      <c r="F71" s="13">
        <v>48</v>
      </c>
      <c r="G71" s="14">
        <v>20.329999999999998</v>
      </c>
      <c r="H71" s="15" t="s">
        <v>29</v>
      </c>
      <c r="I71" s="13">
        <v>26.66</v>
      </c>
      <c r="J71" s="16">
        <v>1279.68</v>
      </c>
    </row>
    <row r="72" spans="1:10" ht="16.8">
      <c r="A72" s="17" t="s">
        <v>158</v>
      </c>
      <c r="B72" s="18" t="s">
        <v>32</v>
      </c>
      <c r="C72" s="31">
        <v>89413</v>
      </c>
      <c r="D72" s="29" t="s">
        <v>159</v>
      </c>
      <c r="E72" s="20" t="s">
        <v>123</v>
      </c>
      <c r="F72" s="21">
        <v>20</v>
      </c>
      <c r="G72" s="22">
        <v>11.35</v>
      </c>
      <c r="H72" s="23" t="s">
        <v>29</v>
      </c>
      <c r="I72" s="21">
        <v>14.89</v>
      </c>
      <c r="J72" s="21">
        <v>297.8</v>
      </c>
    </row>
    <row r="73" spans="1:10" ht="16.8">
      <c r="A73" s="8" t="s">
        <v>160</v>
      </c>
      <c r="B73" s="9" t="s">
        <v>32</v>
      </c>
      <c r="C73" s="30">
        <v>89362</v>
      </c>
      <c r="D73" s="11" t="s">
        <v>161</v>
      </c>
      <c r="E73" s="12" t="s">
        <v>123</v>
      </c>
      <c r="F73" s="13">
        <v>4</v>
      </c>
      <c r="G73" s="14">
        <v>8.41</v>
      </c>
      <c r="H73" s="15" t="s">
        <v>29</v>
      </c>
      <c r="I73" s="13">
        <v>11.03</v>
      </c>
      <c r="J73" s="13">
        <v>44.12</v>
      </c>
    </row>
    <row r="74" spans="1:10" ht="16.8">
      <c r="A74" s="8" t="s">
        <v>162</v>
      </c>
      <c r="B74" s="9" t="s">
        <v>32</v>
      </c>
      <c r="C74" s="30">
        <v>89395</v>
      </c>
      <c r="D74" s="11" t="s">
        <v>163</v>
      </c>
      <c r="E74" s="12" t="s">
        <v>123</v>
      </c>
      <c r="F74" s="13">
        <v>22</v>
      </c>
      <c r="G74" s="14">
        <v>11.82</v>
      </c>
      <c r="H74" s="15" t="s">
        <v>29</v>
      </c>
      <c r="I74" s="13">
        <v>15.5</v>
      </c>
      <c r="J74" s="13">
        <v>341</v>
      </c>
    </row>
    <row r="75" spans="1:10" ht="25.2">
      <c r="A75" s="17" t="s">
        <v>164</v>
      </c>
      <c r="B75" s="18" t="s">
        <v>32</v>
      </c>
      <c r="C75" s="31">
        <v>89366</v>
      </c>
      <c r="D75" s="29" t="s">
        <v>165</v>
      </c>
      <c r="E75" s="20" t="s">
        <v>123</v>
      </c>
      <c r="F75" s="21">
        <v>20</v>
      </c>
      <c r="G75" s="22">
        <v>17.3</v>
      </c>
      <c r="H75" s="23" t="s">
        <v>29</v>
      </c>
      <c r="I75" s="21">
        <v>22.69</v>
      </c>
      <c r="J75" s="21">
        <v>453.8</v>
      </c>
    </row>
    <row r="76" spans="1:10" ht="16.8">
      <c r="A76" s="8" t="s">
        <v>166</v>
      </c>
      <c r="B76" s="15" t="s">
        <v>26</v>
      </c>
      <c r="C76" s="10">
        <v>3538</v>
      </c>
      <c r="D76" s="11" t="s">
        <v>167</v>
      </c>
      <c r="E76" s="12" t="s">
        <v>123</v>
      </c>
      <c r="F76" s="13">
        <v>10</v>
      </c>
      <c r="G76" s="14">
        <v>5.73</v>
      </c>
      <c r="H76" s="15" t="s">
        <v>29</v>
      </c>
      <c r="I76" s="13">
        <v>7.52</v>
      </c>
      <c r="J76" s="13">
        <v>75.2</v>
      </c>
    </row>
    <row r="77" spans="1:10" ht="25.2">
      <c r="A77" s="17" t="s">
        <v>168</v>
      </c>
      <c r="B77" s="23" t="s">
        <v>32</v>
      </c>
      <c r="C77" s="19">
        <v>94651</v>
      </c>
      <c r="D77" s="29" t="s">
        <v>169</v>
      </c>
      <c r="E77" s="20" t="s">
        <v>34</v>
      </c>
      <c r="F77" s="21">
        <v>18</v>
      </c>
      <c r="G77" s="22">
        <v>28.31</v>
      </c>
      <c r="H77" s="23" t="s">
        <v>29</v>
      </c>
      <c r="I77" s="21">
        <v>37.130000000000003</v>
      </c>
      <c r="J77" s="21">
        <v>668.34</v>
      </c>
    </row>
    <row r="78" spans="1:10">
      <c r="A78" s="26" t="s">
        <v>170</v>
      </c>
      <c r="B78" s="4"/>
      <c r="C78" s="4"/>
      <c r="D78" s="26" t="s">
        <v>171</v>
      </c>
      <c r="E78" s="4"/>
      <c r="F78" s="4"/>
      <c r="G78" s="4"/>
      <c r="H78" s="4"/>
      <c r="I78" s="27" t="s">
        <v>24</v>
      </c>
      <c r="J78" s="28">
        <v>36669.72</v>
      </c>
    </row>
    <row r="79" spans="1:10" ht="25.2">
      <c r="A79" s="17" t="s">
        <v>172</v>
      </c>
      <c r="B79" s="23" t="s">
        <v>32</v>
      </c>
      <c r="C79" s="19">
        <v>89711</v>
      </c>
      <c r="D79" s="29" t="s">
        <v>173</v>
      </c>
      <c r="E79" s="20" t="s">
        <v>34</v>
      </c>
      <c r="F79" s="21">
        <v>36</v>
      </c>
      <c r="G79" s="22">
        <v>18.72</v>
      </c>
      <c r="H79" s="23" t="s">
        <v>29</v>
      </c>
      <c r="I79" s="21">
        <v>24.55</v>
      </c>
      <c r="J79" s="21">
        <v>883.8</v>
      </c>
    </row>
    <row r="80" spans="1:10" ht="16.8">
      <c r="A80" s="17" t="s">
        <v>174</v>
      </c>
      <c r="B80" s="23" t="s">
        <v>32</v>
      </c>
      <c r="C80" s="19">
        <v>89712</v>
      </c>
      <c r="D80" s="29" t="s">
        <v>175</v>
      </c>
      <c r="E80" s="20" t="s">
        <v>34</v>
      </c>
      <c r="F80" s="21">
        <v>24</v>
      </c>
      <c r="G80" s="22">
        <v>26.92</v>
      </c>
      <c r="H80" s="23" t="s">
        <v>29</v>
      </c>
      <c r="I80" s="21">
        <v>35.31</v>
      </c>
      <c r="J80" s="21">
        <v>847.44</v>
      </c>
    </row>
    <row r="81" spans="1:10" ht="16.8">
      <c r="A81" s="17" t="s">
        <v>176</v>
      </c>
      <c r="B81" s="23" t="s">
        <v>32</v>
      </c>
      <c r="C81" s="19">
        <v>89714</v>
      </c>
      <c r="D81" s="29" t="s">
        <v>177</v>
      </c>
      <c r="E81" s="20" t="s">
        <v>34</v>
      </c>
      <c r="F81" s="21">
        <v>70</v>
      </c>
      <c r="G81" s="22">
        <v>45.22</v>
      </c>
      <c r="H81" s="23" t="s">
        <v>29</v>
      </c>
      <c r="I81" s="21">
        <v>59.31</v>
      </c>
      <c r="J81" s="24">
        <v>4151.7</v>
      </c>
    </row>
    <row r="82" spans="1:10" ht="16.8">
      <c r="A82" s="8" t="s">
        <v>178</v>
      </c>
      <c r="B82" s="15" t="s">
        <v>26</v>
      </c>
      <c r="C82" s="10">
        <v>20144</v>
      </c>
      <c r="D82" s="11" t="s">
        <v>179</v>
      </c>
      <c r="E82" s="12" t="s">
        <v>123</v>
      </c>
      <c r="F82" s="13">
        <v>3</v>
      </c>
      <c r="G82" s="14">
        <v>74.47</v>
      </c>
      <c r="H82" s="15" t="s">
        <v>29</v>
      </c>
      <c r="I82" s="13">
        <v>97.67</v>
      </c>
      <c r="J82" s="13">
        <v>293.01</v>
      </c>
    </row>
    <row r="83" spans="1:10">
      <c r="A83" s="8" t="s">
        <v>180</v>
      </c>
      <c r="B83" s="15" t="s">
        <v>26</v>
      </c>
      <c r="C83" s="10">
        <v>3659</v>
      </c>
      <c r="D83" s="11" t="s">
        <v>181</v>
      </c>
      <c r="E83" s="12" t="s">
        <v>123</v>
      </c>
      <c r="F83" s="13">
        <v>13</v>
      </c>
      <c r="G83" s="14">
        <v>20.64</v>
      </c>
      <c r="H83" s="15" t="s">
        <v>29</v>
      </c>
      <c r="I83" s="13">
        <v>27.07</v>
      </c>
      <c r="J83" s="13">
        <v>351.91</v>
      </c>
    </row>
    <row r="84" spans="1:10" ht="16.8">
      <c r="A84" s="8" t="s">
        <v>182</v>
      </c>
      <c r="B84" s="15" t="s">
        <v>26</v>
      </c>
      <c r="C84" s="10">
        <v>20157</v>
      </c>
      <c r="D84" s="11" t="s">
        <v>183</v>
      </c>
      <c r="E84" s="12" t="s">
        <v>123</v>
      </c>
      <c r="F84" s="13">
        <v>20</v>
      </c>
      <c r="G84" s="14">
        <v>39.520000000000003</v>
      </c>
      <c r="H84" s="15" t="s">
        <v>29</v>
      </c>
      <c r="I84" s="13">
        <v>51.83</v>
      </c>
      <c r="J84" s="16">
        <v>1036.5999999999999</v>
      </c>
    </row>
    <row r="85" spans="1:10" ht="16.8">
      <c r="A85" s="8" t="s">
        <v>184</v>
      </c>
      <c r="B85" s="15" t="s">
        <v>26</v>
      </c>
      <c r="C85" s="10">
        <v>20154</v>
      </c>
      <c r="D85" s="11" t="s">
        <v>185</v>
      </c>
      <c r="E85" s="12" t="s">
        <v>123</v>
      </c>
      <c r="F85" s="13">
        <v>10</v>
      </c>
      <c r="G85" s="14">
        <v>7.49</v>
      </c>
      <c r="H85" s="15" t="s">
        <v>29</v>
      </c>
      <c r="I85" s="13">
        <v>9.82</v>
      </c>
      <c r="J85" s="13">
        <v>98.2</v>
      </c>
    </row>
    <row r="86" spans="1:10" ht="25.2">
      <c r="A86" s="17" t="s">
        <v>186</v>
      </c>
      <c r="B86" s="23" t="s">
        <v>32</v>
      </c>
      <c r="C86" s="19">
        <v>89707</v>
      </c>
      <c r="D86" s="29" t="s">
        <v>187</v>
      </c>
      <c r="E86" s="20" t="s">
        <v>123</v>
      </c>
      <c r="F86" s="21">
        <v>17</v>
      </c>
      <c r="G86" s="22">
        <v>50.81</v>
      </c>
      <c r="H86" s="23" t="s">
        <v>29</v>
      </c>
      <c r="I86" s="21">
        <v>66.64</v>
      </c>
      <c r="J86" s="24">
        <v>1132.8800000000001</v>
      </c>
    </row>
    <row r="87" spans="1:10" ht="16.8">
      <c r="A87" s="8" t="s">
        <v>188</v>
      </c>
      <c r="B87" s="15" t="s">
        <v>26</v>
      </c>
      <c r="C87" s="10">
        <v>20151</v>
      </c>
      <c r="D87" s="11" t="s">
        <v>189</v>
      </c>
      <c r="E87" s="12" t="s">
        <v>123</v>
      </c>
      <c r="F87" s="13">
        <v>12</v>
      </c>
      <c r="G87" s="14">
        <v>29.29</v>
      </c>
      <c r="H87" s="15" t="s">
        <v>29</v>
      </c>
      <c r="I87" s="13">
        <v>38.42</v>
      </c>
      <c r="J87" s="13">
        <v>461.04</v>
      </c>
    </row>
    <row r="88" spans="1:10" ht="16.8">
      <c r="A88" s="8" t="s">
        <v>190</v>
      </c>
      <c r="B88" s="15" t="s">
        <v>191</v>
      </c>
      <c r="C88" s="10">
        <v>111002</v>
      </c>
      <c r="D88" s="11" t="s">
        <v>192</v>
      </c>
      <c r="E88" s="12" t="s">
        <v>193</v>
      </c>
      <c r="F88" s="13">
        <v>1</v>
      </c>
      <c r="G88" s="32">
        <v>7956.16</v>
      </c>
      <c r="H88" s="15" t="s">
        <v>29</v>
      </c>
      <c r="I88" s="16">
        <v>10435.299999999999</v>
      </c>
      <c r="J88" s="16">
        <v>10435.299999999999</v>
      </c>
    </row>
    <row r="89" spans="1:10" ht="16.8">
      <c r="A89" s="8" t="s">
        <v>194</v>
      </c>
      <c r="B89" s="15" t="s">
        <v>191</v>
      </c>
      <c r="C89" s="10">
        <v>111003</v>
      </c>
      <c r="D89" s="11" t="s">
        <v>195</v>
      </c>
      <c r="E89" s="12" t="s">
        <v>193</v>
      </c>
      <c r="F89" s="13">
        <v>1</v>
      </c>
      <c r="G89" s="32">
        <v>4988.21</v>
      </c>
      <c r="H89" s="15" t="s">
        <v>29</v>
      </c>
      <c r="I89" s="16">
        <v>6542.54</v>
      </c>
      <c r="J89" s="16">
        <v>6542.54</v>
      </c>
    </row>
    <row r="90" spans="1:10" ht="16.8">
      <c r="A90" s="8" t="s">
        <v>196</v>
      </c>
      <c r="B90" s="15" t="s">
        <v>191</v>
      </c>
      <c r="C90" s="10">
        <v>111004</v>
      </c>
      <c r="D90" s="11" t="s">
        <v>197</v>
      </c>
      <c r="E90" s="12" t="s">
        <v>193</v>
      </c>
      <c r="F90" s="13">
        <v>1</v>
      </c>
      <c r="G90" s="32">
        <v>7956.16</v>
      </c>
      <c r="H90" s="15" t="s">
        <v>29</v>
      </c>
      <c r="I90" s="16">
        <v>10435.299999999999</v>
      </c>
      <c r="J90" s="16">
        <v>10435.299999999999</v>
      </c>
    </row>
    <row r="91" spans="1:10">
      <c r="A91" s="26" t="s">
        <v>198</v>
      </c>
      <c r="B91" s="4"/>
      <c r="C91" s="4"/>
      <c r="D91" s="26" t="s">
        <v>199</v>
      </c>
      <c r="E91" s="4"/>
      <c r="F91" s="4"/>
      <c r="G91" s="4"/>
      <c r="H91" s="4"/>
      <c r="I91" s="27" t="s">
        <v>24</v>
      </c>
      <c r="J91" s="28">
        <v>10340.24</v>
      </c>
    </row>
    <row r="92" spans="1:10" ht="16.8">
      <c r="A92" s="8" t="s">
        <v>200</v>
      </c>
      <c r="B92" s="15" t="s">
        <v>32</v>
      </c>
      <c r="C92" s="10">
        <v>86888</v>
      </c>
      <c r="D92" s="11" t="s">
        <v>201</v>
      </c>
      <c r="E92" s="12" t="s">
        <v>123</v>
      </c>
      <c r="F92" s="13">
        <v>3</v>
      </c>
      <c r="G92" s="14">
        <v>407.43</v>
      </c>
      <c r="H92" s="15" t="s">
        <v>29</v>
      </c>
      <c r="I92" s="13">
        <v>534.39</v>
      </c>
      <c r="J92" s="16">
        <v>1603.17</v>
      </c>
    </row>
    <row r="93" spans="1:10" ht="16.8">
      <c r="A93" s="17" t="s">
        <v>202</v>
      </c>
      <c r="B93" s="23" t="s">
        <v>32</v>
      </c>
      <c r="C93" s="19">
        <v>86904</v>
      </c>
      <c r="D93" s="11" t="s">
        <v>203</v>
      </c>
      <c r="E93" s="20" t="s">
        <v>123</v>
      </c>
      <c r="F93" s="21">
        <v>5</v>
      </c>
      <c r="G93" s="22">
        <v>124.76</v>
      </c>
      <c r="H93" s="23" t="s">
        <v>29</v>
      </c>
      <c r="I93" s="21">
        <v>163.63999999999999</v>
      </c>
      <c r="J93" s="21">
        <v>818.2</v>
      </c>
    </row>
    <row r="94" spans="1:10" ht="16.8">
      <c r="A94" s="8" t="s">
        <v>204</v>
      </c>
      <c r="B94" s="15" t="s">
        <v>32</v>
      </c>
      <c r="C94" s="10">
        <v>86906</v>
      </c>
      <c r="D94" s="11" t="s">
        <v>205</v>
      </c>
      <c r="E94" s="12" t="s">
        <v>123</v>
      </c>
      <c r="F94" s="13">
        <v>5</v>
      </c>
      <c r="G94" s="14">
        <v>93.86</v>
      </c>
      <c r="H94" s="15" t="s">
        <v>29</v>
      </c>
      <c r="I94" s="13">
        <v>123.11</v>
      </c>
      <c r="J94" s="13">
        <v>615.54999999999995</v>
      </c>
    </row>
    <row r="95" spans="1:10" ht="16.8">
      <c r="A95" s="33" t="s">
        <v>206</v>
      </c>
      <c r="B95" s="9" t="s">
        <v>26</v>
      </c>
      <c r="C95" s="10">
        <v>38190</v>
      </c>
      <c r="D95" s="11" t="s">
        <v>207</v>
      </c>
      <c r="E95" s="12" t="s">
        <v>123</v>
      </c>
      <c r="F95" s="13">
        <v>12</v>
      </c>
      <c r="G95" s="14">
        <v>464.02</v>
      </c>
      <c r="H95" s="15" t="s">
        <v>29</v>
      </c>
      <c r="I95" s="13">
        <v>608.61</v>
      </c>
      <c r="J95" s="34">
        <v>7303.32</v>
      </c>
    </row>
    <row r="96" spans="1:10">
      <c r="A96" s="35" t="s">
        <v>208</v>
      </c>
      <c r="B96" s="4"/>
      <c r="C96" s="4"/>
      <c r="D96" s="26" t="s">
        <v>209</v>
      </c>
      <c r="E96" s="4"/>
      <c r="F96" s="4"/>
      <c r="G96" s="4"/>
      <c r="H96" s="4"/>
      <c r="I96" s="27" t="s">
        <v>24</v>
      </c>
      <c r="J96" s="79">
        <v>18866.82</v>
      </c>
    </row>
    <row r="97" spans="1:10" ht="16.8">
      <c r="A97" s="36" t="s">
        <v>210</v>
      </c>
      <c r="B97" s="18" t="s">
        <v>26</v>
      </c>
      <c r="C97" s="19">
        <v>12039</v>
      </c>
      <c r="D97" s="29" t="s">
        <v>211</v>
      </c>
      <c r="E97" s="20" t="s">
        <v>123</v>
      </c>
      <c r="F97" s="21">
        <v>1</v>
      </c>
      <c r="G97" s="22">
        <v>641.79</v>
      </c>
      <c r="H97" s="23" t="s">
        <v>29</v>
      </c>
      <c r="I97" s="21">
        <v>841.77</v>
      </c>
      <c r="J97" s="37">
        <v>841.77</v>
      </c>
    </row>
    <row r="98" spans="1:10">
      <c r="A98" s="33" t="s">
        <v>212</v>
      </c>
      <c r="B98" s="9" t="s">
        <v>26</v>
      </c>
      <c r="C98" s="10">
        <v>34653</v>
      </c>
      <c r="D98" s="11" t="s">
        <v>213</v>
      </c>
      <c r="E98" s="12" t="s">
        <v>123</v>
      </c>
      <c r="F98" s="13">
        <v>19</v>
      </c>
      <c r="G98" s="14">
        <v>8.4600000000000009</v>
      </c>
      <c r="H98" s="15" t="s">
        <v>29</v>
      </c>
      <c r="I98" s="13">
        <v>11.1</v>
      </c>
      <c r="J98" s="39">
        <v>210.9</v>
      </c>
    </row>
    <row r="99" spans="1:10" ht="16.8">
      <c r="A99" s="33" t="s">
        <v>214</v>
      </c>
      <c r="B99" s="9" t="s">
        <v>32</v>
      </c>
      <c r="C99" s="10">
        <v>92867</v>
      </c>
      <c r="D99" s="11" t="s">
        <v>215</v>
      </c>
      <c r="E99" s="12" t="s">
        <v>123</v>
      </c>
      <c r="F99" s="13">
        <v>26</v>
      </c>
      <c r="G99" s="14">
        <v>24.03</v>
      </c>
      <c r="H99" s="15" t="s">
        <v>29</v>
      </c>
      <c r="I99" s="13">
        <v>31.52</v>
      </c>
      <c r="J99" s="39">
        <v>819.52</v>
      </c>
    </row>
    <row r="100" spans="1:10" ht="16.8">
      <c r="A100" s="33" t="s">
        <v>216</v>
      </c>
      <c r="B100" s="9" t="s">
        <v>32</v>
      </c>
      <c r="C100" s="10">
        <v>92866</v>
      </c>
      <c r="D100" s="11" t="s">
        <v>217</v>
      </c>
      <c r="E100" s="12" t="s">
        <v>123</v>
      </c>
      <c r="F100" s="13">
        <v>24</v>
      </c>
      <c r="G100" s="14">
        <v>7.8</v>
      </c>
      <c r="H100" s="15" t="s">
        <v>29</v>
      </c>
      <c r="I100" s="13">
        <v>10.23</v>
      </c>
      <c r="J100" s="39">
        <v>245.52</v>
      </c>
    </row>
    <row r="101" spans="1:10" ht="25.2">
      <c r="A101" s="36" t="s">
        <v>218</v>
      </c>
      <c r="B101" s="18" t="s">
        <v>32</v>
      </c>
      <c r="C101" s="19">
        <v>91856</v>
      </c>
      <c r="D101" s="29" t="s">
        <v>219</v>
      </c>
      <c r="E101" s="20" t="s">
        <v>34</v>
      </c>
      <c r="F101" s="21">
        <v>70</v>
      </c>
      <c r="G101" s="22">
        <v>11.92</v>
      </c>
      <c r="H101" s="23" t="s">
        <v>29</v>
      </c>
      <c r="I101" s="21">
        <v>15.63</v>
      </c>
      <c r="J101" s="40">
        <v>1094.0999999999999</v>
      </c>
    </row>
    <row r="102" spans="1:10" ht="16.8">
      <c r="A102" s="33" t="s">
        <v>220</v>
      </c>
      <c r="B102" s="9" t="s">
        <v>32</v>
      </c>
      <c r="C102" s="10">
        <v>95729</v>
      </c>
      <c r="D102" s="11" t="s">
        <v>221</v>
      </c>
      <c r="E102" s="12" t="s">
        <v>34</v>
      </c>
      <c r="F102" s="13">
        <v>117</v>
      </c>
      <c r="G102" s="14">
        <v>8.43</v>
      </c>
      <c r="H102" s="15" t="s">
        <v>29</v>
      </c>
      <c r="I102" s="13">
        <v>11.06</v>
      </c>
      <c r="J102" s="34">
        <v>1294.02</v>
      </c>
    </row>
    <row r="103" spans="1:10" ht="16.8">
      <c r="A103" s="33" t="s">
        <v>222</v>
      </c>
      <c r="B103" s="9" t="s">
        <v>32</v>
      </c>
      <c r="C103" s="10">
        <v>91967</v>
      </c>
      <c r="D103" s="11" t="s">
        <v>223</v>
      </c>
      <c r="E103" s="12" t="s">
        <v>123</v>
      </c>
      <c r="F103" s="13">
        <v>3</v>
      </c>
      <c r="G103" s="14">
        <v>53.38</v>
      </c>
      <c r="H103" s="15" t="s">
        <v>29</v>
      </c>
      <c r="I103" s="13">
        <v>70.010000000000005</v>
      </c>
      <c r="J103" s="39">
        <v>210.03</v>
      </c>
    </row>
    <row r="104" spans="1:10" ht="16.8">
      <c r="A104" s="36" t="s">
        <v>224</v>
      </c>
      <c r="B104" s="18" t="s">
        <v>26</v>
      </c>
      <c r="C104" s="19">
        <v>3799</v>
      </c>
      <c r="D104" s="29" t="s">
        <v>225</v>
      </c>
      <c r="E104" s="20" t="s">
        <v>123</v>
      </c>
      <c r="F104" s="21">
        <v>24</v>
      </c>
      <c r="G104" s="22">
        <v>153.5</v>
      </c>
      <c r="H104" s="23" t="s">
        <v>29</v>
      </c>
      <c r="I104" s="21">
        <v>201.33</v>
      </c>
      <c r="J104" s="40">
        <v>4831.92</v>
      </c>
    </row>
    <row r="105" spans="1:10" ht="16.8">
      <c r="A105" s="36" t="s">
        <v>226</v>
      </c>
      <c r="B105" s="18" t="s">
        <v>32</v>
      </c>
      <c r="C105" s="19">
        <v>91931</v>
      </c>
      <c r="D105" s="29" t="s">
        <v>227</v>
      </c>
      <c r="E105" s="20" t="s">
        <v>34</v>
      </c>
      <c r="F105" s="21">
        <v>254</v>
      </c>
      <c r="G105" s="22">
        <v>9.51</v>
      </c>
      <c r="H105" s="23" t="s">
        <v>29</v>
      </c>
      <c r="I105" s="21">
        <v>12.47</v>
      </c>
      <c r="J105" s="40">
        <v>3167.38</v>
      </c>
    </row>
    <row r="106" spans="1:10" ht="16.8">
      <c r="A106" s="36" t="s">
        <v>228</v>
      </c>
      <c r="B106" s="18" t="s">
        <v>32</v>
      </c>
      <c r="C106" s="19">
        <v>91925</v>
      </c>
      <c r="D106" s="29" t="s">
        <v>229</v>
      </c>
      <c r="E106" s="20" t="s">
        <v>34</v>
      </c>
      <c r="F106" s="21">
        <v>208</v>
      </c>
      <c r="G106" s="22">
        <v>3.71</v>
      </c>
      <c r="H106" s="23" t="s">
        <v>29</v>
      </c>
      <c r="I106" s="21">
        <v>4.87</v>
      </c>
      <c r="J106" s="40">
        <v>1012.96</v>
      </c>
    </row>
    <row r="107" spans="1:10" ht="16.8">
      <c r="A107" s="36" t="s">
        <v>230</v>
      </c>
      <c r="B107" s="18" t="s">
        <v>32</v>
      </c>
      <c r="C107" s="19">
        <v>91926</v>
      </c>
      <c r="D107" s="29" t="s">
        <v>231</v>
      </c>
      <c r="E107" s="20" t="s">
        <v>34</v>
      </c>
      <c r="F107" s="21">
        <v>852</v>
      </c>
      <c r="G107" s="22">
        <v>3.78</v>
      </c>
      <c r="H107" s="23" t="s">
        <v>29</v>
      </c>
      <c r="I107" s="21">
        <v>4.96</v>
      </c>
      <c r="J107" s="40">
        <v>4225.92</v>
      </c>
    </row>
    <row r="108" spans="1:10" ht="16.8">
      <c r="A108" s="33" t="s">
        <v>232</v>
      </c>
      <c r="B108" s="9" t="s">
        <v>32</v>
      </c>
      <c r="C108" s="10">
        <v>91991</v>
      </c>
      <c r="D108" s="11" t="s">
        <v>233</v>
      </c>
      <c r="E108" s="12" t="s">
        <v>123</v>
      </c>
      <c r="F108" s="13">
        <v>22</v>
      </c>
      <c r="G108" s="14">
        <v>31.63</v>
      </c>
      <c r="H108" s="15" t="s">
        <v>29</v>
      </c>
      <c r="I108" s="13">
        <v>41.49</v>
      </c>
      <c r="J108" s="39">
        <v>912.78</v>
      </c>
    </row>
    <row r="109" spans="1:10">
      <c r="A109" s="52"/>
      <c r="B109" s="52"/>
      <c r="C109" s="52"/>
      <c r="D109" s="52"/>
      <c r="E109" s="52"/>
      <c r="F109" s="52"/>
      <c r="G109" s="232" t="s">
        <v>266</v>
      </c>
      <c r="H109" s="232"/>
      <c r="I109" s="232"/>
      <c r="J109" s="80">
        <f>J7+J11+J23+J38+J40+J44+J52+J61+J65+J78+J91+J96</f>
        <v>312970.68</v>
      </c>
    </row>
    <row r="110" spans="1:10">
      <c r="A110" s="52"/>
      <c r="B110" s="52"/>
      <c r="C110" s="52"/>
      <c r="D110" s="52"/>
      <c r="E110" s="52"/>
      <c r="F110" s="52"/>
      <c r="G110" s="52"/>
      <c r="H110" s="52"/>
      <c r="I110" s="52"/>
      <c r="J110" s="52"/>
    </row>
    <row r="111" spans="1:10">
      <c r="A111" s="52"/>
      <c r="B111" s="52"/>
      <c r="C111" s="52"/>
      <c r="D111" s="52"/>
      <c r="E111" s="52"/>
      <c r="F111" s="52"/>
      <c r="G111" s="52"/>
      <c r="H111" s="52"/>
      <c r="I111" s="52"/>
      <c r="J111" s="52"/>
    </row>
    <row r="112" spans="1:10">
      <c r="A112" s="52"/>
      <c r="B112" s="52"/>
      <c r="C112" s="52"/>
      <c r="D112" s="52"/>
      <c r="E112" s="52"/>
      <c r="F112" s="52"/>
      <c r="G112" s="52"/>
      <c r="H112" s="52"/>
      <c r="I112" s="52"/>
      <c r="J112" s="52"/>
    </row>
    <row r="113" spans="1:10">
      <c r="A113" s="51" t="s">
        <v>245</v>
      </c>
      <c r="B113" s="51"/>
      <c r="C113" s="51"/>
      <c r="D113" s="52"/>
      <c r="E113" s="51"/>
      <c r="F113" s="51"/>
      <c r="G113" s="51"/>
      <c r="H113" s="52"/>
      <c r="I113" s="52"/>
      <c r="J113" s="52"/>
    </row>
    <row r="114" spans="1:10">
      <c r="A114" s="53" t="s">
        <v>241</v>
      </c>
      <c r="B114" s="52"/>
      <c r="C114" s="52"/>
      <c r="D114" s="52"/>
      <c r="E114" s="52" t="s">
        <v>268</v>
      </c>
      <c r="F114" s="52"/>
      <c r="G114" s="52"/>
      <c r="H114" s="52"/>
      <c r="I114" s="52"/>
      <c r="J114" s="52"/>
    </row>
    <row r="115" spans="1:10">
      <c r="A115" s="52"/>
      <c r="B115" s="52"/>
      <c r="C115" s="52"/>
      <c r="D115" s="52"/>
      <c r="E115" s="52" t="s">
        <v>267</v>
      </c>
      <c r="F115" s="52"/>
      <c r="G115" s="52"/>
      <c r="H115" s="52"/>
      <c r="I115" s="52"/>
      <c r="J115" s="52"/>
    </row>
    <row r="116" spans="1:10">
      <c r="A116" s="51" t="s">
        <v>246</v>
      </c>
      <c r="B116" s="51"/>
      <c r="C116" s="51"/>
      <c r="D116" s="52"/>
      <c r="E116" s="52" t="s">
        <v>269</v>
      </c>
      <c r="F116" s="52"/>
      <c r="G116" s="52"/>
      <c r="H116" s="52"/>
      <c r="I116" s="52"/>
      <c r="J116" s="52"/>
    </row>
    <row r="117" spans="1:10">
      <c r="A117" s="53" t="s">
        <v>242</v>
      </c>
      <c r="E117" s="50"/>
    </row>
  </sheetData>
  <mergeCells count="5">
    <mergeCell ref="G109:I109"/>
    <mergeCell ref="A1:J2"/>
    <mergeCell ref="A6:B6"/>
    <mergeCell ref="F6:J6"/>
    <mergeCell ref="A5:I5"/>
  </mergeCells>
  <pageMargins left="0.7" right="0.7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opLeftCell="A19" workbookViewId="0">
      <selection activeCell="I30" sqref="I30"/>
    </sheetView>
  </sheetViews>
  <sheetFormatPr defaultRowHeight="13.2"/>
  <cols>
    <col min="1" max="1" width="10.6640625" customWidth="1"/>
    <col min="2" max="3" width="13.33203125" customWidth="1"/>
    <col min="4" max="4" width="58.33203125" customWidth="1"/>
    <col min="5" max="5" width="9.33203125" customWidth="1"/>
    <col min="6" max="6" width="12.44140625" customWidth="1"/>
    <col min="7" max="7" width="15" customWidth="1"/>
    <col min="8" max="8" width="8.77734375" customWidth="1"/>
    <col min="9" max="9" width="15" customWidth="1"/>
    <col min="10" max="10" width="13.109375" customWidth="1"/>
    <col min="11" max="11" width="3.109375" customWidth="1"/>
  </cols>
  <sheetData>
    <row r="1" spans="1:11" ht="16.8">
      <c r="A1" s="242" t="s">
        <v>0</v>
      </c>
      <c r="B1" s="242"/>
      <c r="C1" s="47" t="s">
        <v>234</v>
      </c>
      <c r="D1" s="1" t="s">
        <v>1</v>
      </c>
      <c r="E1" s="242" t="s">
        <v>2</v>
      </c>
      <c r="F1" s="242"/>
      <c r="G1" s="242"/>
      <c r="H1" s="242"/>
      <c r="I1" s="242"/>
      <c r="J1" s="242"/>
    </row>
    <row r="2" spans="1:11" ht="16.8">
      <c r="A2" s="242" t="s">
        <v>3</v>
      </c>
      <c r="B2" s="242"/>
      <c r="C2" s="41" t="s">
        <v>4</v>
      </c>
      <c r="D2" s="42" t="s">
        <v>5</v>
      </c>
      <c r="E2" s="243" t="s">
        <v>6</v>
      </c>
      <c r="F2" s="243"/>
      <c r="G2" s="243"/>
      <c r="H2" s="45" t="s">
        <v>7</v>
      </c>
      <c r="I2" s="46" t="s">
        <v>8</v>
      </c>
      <c r="J2" s="46" t="s">
        <v>9</v>
      </c>
    </row>
    <row r="3" spans="1:11">
      <c r="K3" s="244" t="s">
        <v>235</v>
      </c>
    </row>
    <row r="4" spans="1:11">
      <c r="K4" s="244"/>
    </row>
    <row r="5" spans="1:11">
      <c r="K5" s="244"/>
    </row>
    <row r="6" spans="1:11" ht="21.9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40" t="s">
        <v>20</v>
      </c>
    </row>
    <row r="7" spans="1:11" ht="9" customHeight="1">
      <c r="A7" s="238" t="s">
        <v>236</v>
      </c>
      <c r="B7" s="239"/>
      <c r="C7" s="239"/>
      <c r="D7" s="239"/>
      <c r="E7" s="239"/>
      <c r="F7" s="239"/>
      <c r="G7" s="239"/>
      <c r="H7" s="239"/>
      <c r="I7" s="239"/>
      <c r="J7" s="72">
        <f>F8</f>
        <v>313390.81336476002</v>
      </c>
      <c r="K7" s="241"/>
    </row>
    <row r="8" spans="1:11">
      <c r="A8" s="234">
        <v>1</v>
      </c>
      <c r="B8" s="235"/>
      <c r="C8" s="43"/>
      <c r="D8" s="43" t="s">
        <v>21</v>
      </c>
      <c r="E8" s="44"/>
      <c r="F8" s="236">
        <f>J9+J13+J25+J40+J42+J46+J54+J63+J67+J80+J93+J98</f>
        <v>313390.81336476002</v>
      </c>
      <c r="G8" s="237"/>
      <c r="H8" s="237"/>
      <c r="I8" s="237"/>
      <c r="J8" s="237"/>
      <c r="K8" s="248"/>
    </row>
    <row r="9" spans="1:11" s="61" customFormat="1">
      <c r="A9" s="56" t="s">
        <v>22</v>
      </c>
      <c r="B9" s="57"/>
      <c r="C9" s="57"/>
      <c r="D9" s="56" t="s">
        <v>23</v>
      </c>
      <c r="E9" s="57"/>
      <c r="F9" s="57"/>
      <c r="G9" s="58"/>
      <c r="H9" s="58"/>
      <c r="I9" s="59" t="s">
        <v>24</v>
      </c>
      <c r="J9" s="60">
        <f>SUM(J10:J12)</f>
        <v>4903.0256120400009</v>
      </c>
      <c r="K9" s="57"/>
    </row>
    <row r="10" spans="1:11" s="61" customFormat="1">
      <c r="A10" s="17" t="s">
        <v>25</v>
      </c>
      <c r="B10" s="62" t="s">
        <v>26</v>
      </c>
      <c r="C10" s="63">
        <v>4813</v>
      </c>
      <c r="D10" s="64" t="s">
        <v>27</v>
      </c>
      <c r="E10" s="20" t="s">
        <v>28</v>
      </c>
      <c r="F10" s="21">
        <v>2.5</v>
      </c>
      <c r="G10" s="22">
        <v>445</v>
      </c>
      <c r="H10" s="23" t="s">
        <v>29</v>
      </c>
      <c r="I10" s="21">
        <f>G10*1.3116</f>
        <v>583.66200000000003</v>
      </c>
      <c r="J10" s="24">
        <f>I10*F10</f>
        <v>1459.1550000000002</v>
      </c>
      <c r="K10" s="25" t="s">
        <v>30</v>
      </c>
    </row>
    <row r="11" spans="1:11" s="61" customFormat="1" ht="16.8">
      <c r="A11" s="17" t="s">
        <v>31</v>
      </c>
      <c r="B11" s="62" t="s">
        <v>32</v>
      </c>
      <c r="C11" s="63">
        <v>99059</v>
      </c>
      <c r="D11" s="64" t="s">
        <v>33</v>
      </c>
      <c r="E11" s="20" t="s">
        <v>34</v>
      </c>
      <c r="F11" s="21">
        <v>52.6</v>
      </c>
      <c r="G11" s="22">
        <v>44.01</v>
      </c>
      <c r="H11" s="23" t="s">
        <v>29</v>
      </c>
      <c r="I11" s="21">
        <f t="shared" ref="I11:I24" si="0">G11*1.3116</f>
        <v>57.723516000000004</v>
      </c>
      <c r="J11" s="24">
        <f>I11*F11</f>
        <v>3036.2569416000001</v>
      </c>
      <c r="K11" s="25" t="s">
        <v>30</v>
      </c>
    </row>
    <row r="12" spans="1:11" s="61" customFormat="1" ht="16.8">
      <c r="A12" s="17" t="s">
        <v>35</v>
      </c>
      <c r="B12" s="62" t="s">
        <v>32</v>
      </c>
      <c r="C12" s="63">
        <v>100576</v>
      </c>
      <c r="D12" s="64" t="s">
        <v>36</v>
      </c>
      <c r="E12" s="20" t="s">
        <v>28</v>
      </c>
      <c r="F12" s="21">
        <v>135.71</v>
      </c>
      <c r="G12" s="22">
        <v>2.29</v>
      </c>
      <c r="H12" s="23" t="s">
        <v>29</v>
      </c>
      <c r="I12" s="21">
        <f t="shared" si="0"/>
        <v>3.0035640000000003</v>
      </c>
      <c r="J12" s="21">
        <f>I12*F12</f>
        <v>407.61367044000008</v>
      </c>
      <c r="K12" s="25" t="s">
        <v>30</v>
      </c>
    </row>
    <row r="13" spans="1:11" s="61" customFormat="1">
      <c r="A13" s="65" t="s">
        <v>37</v>
      </c>
      <c r="B13" s="57"/>
      <c r="C13" s="57"/>
      <c r="D13" s="65" t="s">
        <v>38</v>
      </c>
      <c r="E13" s="57"/>
      <c r="F13" s="57"/>
      <c r="G13" s="57"/>
      <c r="H13" s="57"/>
      <c r="I13" s="66" t="s">
        <v>24</v>
      </c>
      <c r="J13" s="67">
        <f>SUM(J14:J24)</f>
        <v>50074.045631640009</v>
      </c>
      <c r="K13" s="57"/>
    </row>
    <row r="14" spans="1:11" s="61" customFormat="1" ht="16.8">
      <c r="A14" s="17" t="s">
        <v>39</v>
      </c>
      <c r="B14" s="62" t="s">
        <v>32</v>
      </c>
      <c r="C14" s="63">
        <v>96526</v>
      </c>
      <c r="D14" s="64" t="s">
        <v>40</v>
      </c>
      <c r="E14" s="20" t="s">
        <v>41</v>
      </c>
      <c r="F14" s="21">
        <v>11.39</v>
      </c>
      <c r="G14" s="22">
        <v>253.19</v>
      </c>
      <c r="H14" s="23" t="s">
        <v>29</v>
      </c>
      <c r="I14" s="21">
        <f t="shared" si="0"/>
        <v>332.08400400000005</v>
      </c>
      <c r="J14" s="24">
        <f t="shared" ref="J14:J24" si="1">I14*F14</f>
        <v>3782.4368055600007</v>
      </c>
      <c r="K14" s="25" t="s">
        <v>30</v>
      </c>
    </row>
    <row r="15" spans="1:11" s="61" customFormat="1" ht="25.2">
      <c r="A15" s="17" t="s">
        <v>42</v>
      </c>
      <c r="B15" s="62" t="s">
        <v>32</v>
      </c>
      <c r="C15" s="63">
        <v>100899</v>
      </c>
      <c r="D15" s="68" t="s">
        <v>43</v>
      </c>
      <c r="E15" s="20" t="s">
        <v>34</v>
      </c>
      <c r="F15" s="21">
        <v>200</v>
      </c>
      <c r="G15" s="22">
        <v>80.739999999999995</v>
      </c>
      <c r="H15" s="23" t="s">
        <v>29</v>
      </c>
      <c r="I15" s="21">
        <f t="shared" si="0"/>
        <v>105.898584</v>
      </c>
      <c r="J15" s="24">
        <f t="shared" si="1"/>
        <v>21179.716799999998</v>
      </c>
      <c r="K15" s="25" t="s">
        <v>30</v>
      </c>
    </row>
    <row r="16" spans="1:11" s="61" customFormat="1" ht="16.8">
      <c r="A16" s="17" t="s">
        <v>44</v>
      </c>
      <c r="B16" s="62" t="s">
        <v>32</v>
      </c>
      <c r="C16" s="63">
        <v>101616</v>
      </c>
      <c r="D16" s="64" t="s">
        <v>45</v>
      </c>
      <c r="E16" s="20" t="s">
        <v>28</v>
      </c>
      <c r="F16" s="21">
        <v>29.72</v>
      </c>
      <c r="G16" s="22">
        <v>5.14</v>
      </c>
      <c r="H16" s="23" t="s">
        <v>29</v>
      </c>
      <c r="I16" s="21">
        <f t="shared" si="0"/>
        <v>6.7416239999999998</v>
      </c>
      <c r="J16" s="21">
        <f t="shared" si="1"/>
        <v>200.36106527999999</v>
      </c>
      <c r="K16" s="25" t="s">
        <v>30</v>
      </c>
    </row>
    <row r="17" spans="1:11" s="61" customFormat="1">
      <c r="A17" s="17" t="s">
        <v>46</v>
      </c>
      <c r="B17" s="62" t="s">
        <v>32</v>
      </c>
      <c r="C17" s="63">
        <v>93382</v>
      </c>
      <c r="D17" s="64" t="s">
        <v>47</v>
      </c>
      <c r="E17" s="20" t="s">
        <v>41</v>
      </c>
      <c r="F17" s="21">
        <v>14.08</v>
      </c>
      <c r="G17" s="22">
        <v>29.29</v>
      </c>
      <c r="H17" s="23" t="s">
        <v>29</v>
      </c>
      <c r="I17" s="21">
        <f t="shared" si="0"/>
        <v>38.416764000000001</v>
      </c>
      <c r="J17" s="21">
        <f t="shared" si="1"/>
        <v>540.90803712000002</v>
      </c>
      <c r="K17" s="25" t="s">
        <v>30</v>
      </c>
    </row>
    <row r="18" spans="1:11" s="61" customFormat="1" ht="16.8">
      <c r="A18" s="17" t="s">
        <v>48</v>
      </c>
      <c r="B18" s="62" t="s">
        <v>32</v>
      </c>
      <c r="C18" s="63">
        <v>95240</v>
      </c>
      <c r="D18" s="64" t="s">
        <v>49</v>
      </c>
      <c r="E18" s="20" t="s">
        <v>28</v>
      </c>
      <c r="F18" s="21">
        <v>29.72</v>
      </c>
      <c r="G18" s="22">
        <v>16.03</v>
      </c>
      <c r="H18" s="23" t="s">
        <v>29</v>
      </c>
      <c r="I18" s="21">
        <f t="shared" si="0"/>
        <v>21.024948000000002</v>
      </c>
      <c r="J18" s="21">
        <f t="shared" si="1"/>
        <v>624.86145456000008</v>
      </c>
      <c r="K18" s="25" t="s">
        <v>30</v>
      </c>
    </row>
    <row r="19" spans="1:11" s="61" customFormat="1" ht="16.8">
      <c r="A19" s="17" t="s">
        <v>50</v>
      </c>
      <c r="B19" s="62" t="s">
        <v>32</v>
      </c>
      <c r="C19" s="63">
        <v>96530</v>
      </c>
      <c r="D19" s="64" t="s">
        <v>51</v>
      </c>
      <c r="E19" s="20" t="s">
        <v>28</v>
      </c>
      <c r="F19" s="21">
        <v>61.26</v>
      </c>
      <c r="G19" s="22">
        <v>130.5</v>
      </c>
      <c r="H19" s="23" t="s">
        <v>29</v>
      </c>
      <c r="I19" s="21">
        <f t="shared" si="0"/>
        <v>171.16380000000001</v>
      </c>
      <c r="J19" s="24">
        <f t="shared" si="1"/>
        <v>10485.494388000001</v>
      </c>
      <c r="K19" s="25" t="s">
        <v>30</v>
      </c>
    </row>
    <row r="20" spans="1:11" s="61" customFormat="1" ht="25.2">
      <c r="A20" s="17" t="s">
        <v>52</v>
      </c>
      <c r="B20" s="62" t="s">
        <v>32</v>
      </c>
      <c r="C20" s="63">
        <v>104110</v>
      </c>
      <c r="D20" s="68" t="s">
        <v>53</v>
      </c>
      <c r="E20" s="20" t="s">
        <v>54</v>
      </c>
      <c r="F20" s="21">
        <v>78.400000000000006</v>
      </c>
      <c r="G20" s="22">
        <v>18.52</v>
      </c>
      <c r="H20" s="23" t="s">
        <v>29</v>
      </c>
      <c r="I20" s="21">
        <f t="shared" si="0"/>
        <v>24.290832000000002</v>
      </c>
      <c r="J20" s="24">
        <f t="shared" si="1"/>
        <v>1904.4012288000004</v>
      </c>
      <c r="K20" s="25" t="s">
        <v>30</v>
      </c>
    </row>
    <row r="21" spans="1:11" s="61" customFormat="1" ht="16.8">
      <c r="A21" s="17" t="s">
        <v>55</v>
      </c>
      <c r="B21" s="62" t="s">
        <v>32</v>
      </c>
      <c r="C21" s="63">
        <v>96545</v>
      </c>
      <c r="D21" s="64" t="s">
        <v>56</v>
      </c>
      <c r="E21" s="20" t="s">
        <v>54</v>
      </c>
      <c r="F21" s="21">
        <v>161.19999999999999</v>
      </c>
      <c r="G21" s="22">
        <v>16.16</v>
      </c>
      <c r="H21" s="23" t="s">
        <v>57</v>
      </c>
      <c r="I21" s="21">
        <f t="shared" si="0"/>
        <v>21.195456</v>
      </c>
      <c r="J21" s="24">
        <f t="shared" si="1"/>
        <v>3416.7075071999998</v>
      </c>
      <c r="K21" s="25" t="s">
        <v>30</v>
      </c>
    </row>
    <row r="22" spans="1:11" s="61" customFormat="1" ht="25.2">
      <c r="A22" s="17" t="s">
        <v>58</v>
      </c>
      <c r="B22" s="62" t="s">
        <v>32</v>
      </c>
      <c r="C22" s="63">
        <v>104108</v>
      </c>
      <c r="D22" s="68" t="s">
        <v>59</v>
      </c>
      <c r="E22" s="20" t="s">
        <v>54</v>
      </c>
      <c r="F22" s="21">
        <v>29.6</v>
      </c>
      <c r="G22" s="22">
        <v>14.45</v>
      </c>
      <c r="H22" s="23" t="s">
        <v>57</v>
      </c>
      <c r="I22" s="21">
        <f t="shared" si="0"/>
        <v>18.95262</v>
      </c>
      <c r="J22" s="21">
        <f t="shared" si="1"/>
        <v>560.99755200000004</v>
      </c>
      <c r="K22" s="25" t="s">
        <v>30</v>
      </c>
    </row>
    <row r="23" spans="1:11" s="61" customFormat="1" ht="25.2">
      <c r="A23" s="17" t="s">
        <v>60</v>
      </c>
      <c r="B23" s="62" t="s">
        <v>32</v>
      </c>
      <c r="C23" s="63">
        <v>96555</v>
      </c>
      <c r="D23" s="68" t="s">
        <v>61</v>
      </c>
      <c r="E23" s="20" t="s">
        <v>41</v>
      </c>
      <c r="F23" s="21">
        <v>4.5999999999999996</v>
      </c>
      <c r="G23" s="22">
        <v>638.54999999999995</v>
      </c>
      <c r="H23" s="23" t="s">
        <v>29</v>
      </c>
      <c r="I23" s="21">
        <f t="shared" si="0"/>
        <v>837.52218000000005</v>
      </c>
      <c r="J23" s="24">
        <f t="shared" si="1"/>
        <v>3852.6020279999998</v>
      </c>
      <c r="K23" s="25" t="s">
        <v>30</v>
      </c>
    </row>
    <row r="24" spans="1:11" s="61" customFormat="1">
      <c r="A24" s="17" t="s">
        <v>62</v>
      </c>
      <c r="B24" s="62" t="s">
        <v>32</v>
      </c>
      <c r="C24" s="63">
        <v>98557</v>
      </c>
      <c r="D24" s="64" t="s">
        <v>63</v>
      </c>
      <c r="E24" s="20" t="s">
        <v>28</v>
      </c>
      <c r="F24" s="21">
        <v>56.14</v>
      </c>
      <c r="G24" s="22">
        <v>47.88</v>
      </c>
      <c r="H24" s="23" t="s">
        <v>29</v>
      </c>
      <c r="I24" s="21">
        <f t="shared" si="0"/>
        <v>62.799408000000007</v>
      </c>
      <c r="J24" s="24">
        <f t="shared" si="1"/>
        <v>3525.5587651200003</v>
      </c>
      <c r="K24" s="25" t="s">
        <v>30</v>
      </c>
    </row>
    <row r="25" spans="1:11" s="61" customFormat="1">
      <c r="A25" s="65" t="s">
        <v>64</v>
      </c>
      <c r="B25" s="57"/>
      <c r="C25" s="57"/>
      <c r="D25" s="65" t="s">
        <v>65</v>
      </c>
      <c r="E25" s="57"/>
      <c r="F25" s="57"/>
      <c r="G25" s="57"/>
      <c r="H25" s="57"/>
      <c r="I25" s="66" t="s">
        <v>24</v>
      </c>
      <c r="J25" s="67">
        <f>J26+J32+J38</f>
        <v>43308.628683000003</v>
      </c>
      <c r="K25" s="57"/>
    </row>
    <row r="26" spans="1:11" s="61" customFormat="1">
      <c r="A26" s="65" t="s">
        <v>66</v>
      </c>
      <c r="B26" s="57"/>
      <c r="C26" s="57"/>
      <c r="D26" s="65" t="s">
        <v>67</v>
      </c>
      <c r="E26" s="57"/>
      <c r="F26" s="57"/>
      <c r="G26" s="57"/>
      <c r="H26" s="57"/>
      <c r="I26" s="66" t="s">
        <v>24</v>
      </c>
      <c r="J26" s="67">
        <f>SUM(J27:J31)</f>
        <v>17658.145823520001</v>
      </c>
      <c r="K26" s="57"/>
    </row>
    <row r="27" spans="1:11" s="61" customFormat="1" ht="16.8">
      <c r="A27" s="17" t="s">
        <v>68</v>
      </c>
      <c r="B27" s="62" t="s">
        <v>32</v>
      </c>
      <c r="C27" s="63">
        <v>92269</v>
      </c>
      <c r="D27" s="64" t="s">
        <v>69</v>
      </c>
      <c r="E27" s="20" t="s">
        <v>28</v>
      </c>
      <c r="F27" s="21">
        <v>56.84</v>
      </c>
      <c r="G27" s="22">
        <v>140.83000000000001</v>
      </c>
      <c r="H27" s="23" t="s">
        <v>29</v>
      </c>
      <c r="I27" s="21">
        <f>G27*1.3116</f>
        <v>184.71262800000002</v>
      </c>
      <c r="J27" s="24">
        <f>I27*F27</f>
        <v>10499.065775520003</v>
      </c>
      <c r="K27" s="25" t="s">
        <v>30</v>
      </c>
    </row>
    <row r="28" spans="1:11" s="61" customFormat="1" ht="25.2">
      <c r="A28" s="17" t="s">
        <v>70</v>
      </c>
      <c r="B28" s="62" t="s">
        <v>32</v>
      </c>
      <c r="C28" s="63">
        <v>104110</v>
      </c>
      <c r="D28" s="68" t="s">
        <v>53</v>
      </c>
      <c r="E28" s="20" t="s">
        <v>54</v>
      </c>
      <c r="F28" s="21">
        <v>47.4</v>
      </c>
      <c r="G28" s="22">
        <v>18.52</v>
      </c>
      <c r="H28" s="23" t="s">
        <v>29</v>
      </c>
      <c r="I28" s="21">
        <f>G28*1.3116</f>
        <v>24.290832000000002</v>
      </c>
      <c r="J28" s="24">
        <f>I28*F28</f>
        <v>1151.3854368</v>
      </c>
      <c r="K28" s="25" t="s">
        <v>30</v>
      </c>
    </row>
    <row r="29" spans="1:11" s="61" customFormat="1" ht="25.2">
      <c r="A29" s="17" t="s">
        <v>71</v>
      </c>
      <c r="B29" s="62" t="s">
        <v>32</v>
      </c>
      <c r="C29" s="63">
        <v>104108</v>
      </c>
      <c r="D29" s="68" t="s">
        <v>59</v>
      </c>
      <c r="E29" s="20" t="s">
        <v>54</v>
      </c>
      <c r="F29" s="21">
        <v>200</v>
      </c>
      <c r="G29" s="22">
        <v>14.45</v>
      </c>
      <c r="H29" s="23" t="s">
        <v>29</v>
      </c>
      <c r="I29" s="21">
        <f>G29*1.3116</f>
        <v>18.95262</v>
      </c>
      <c r="J29" s="24">
        <f>I29*F29</f>
        <v>3790.5239999999999</v>
      </c>
      <c r="K29" s="25" t="s">
        <v>30</v>
      </c>
    </row>
    <row r="30" spans="1:11" s="61" customFormat="1" ht="25.2">
      <c r="A30" s="17" t="s">
        <v>72</v>
      </c>
      <c r="B30" s="62" t="s">
        <v>32</v>
      </c>
      <c r="C30" s="63">
        <v>94971</v>
      </c>
      <c r="D30" s="68" t="s">
        <v>73</v>
      </c>
      <c r="E30" s="20" t="s">
        <v>41</v>
      </c>
      <c r="F30" s="21">
        <v>2.44</v>
      </c>
      <c r="G30" s="22">
        <v>452.96</v>
      </c>
      <c r="H30" s="23" t="s">
        <v>29</v>
      </c>
      <c r="I30" s="21">
        <f>G30*1.3116</f>
        <v>594.10233600000004</v>
      </c>
      <c r="J30" s="24">
        <f>I30*F30</f>
        <v>1449.6096998400001</v>
      </c>
      <c r="K30" s="25" t="s">
        <v>30</v>
      </c>
    </row>
    <row r="31" spans="1:11" s="61" customFormat="1" ht="16.8">
      <c r="A31" s="17" t="s">
        <v>74</v>
      </c>
      <c r="B31" s="62" t="s">
        <v>32</v>
      </c>
      <c r="C31" s="63">
        <v>103670</v>
      </c>
      <c r="D31" s="64" t="s">
        <v>75</v>
      </c>
      <c r="E31" s="20" t="s">
        <v>41</v>
      </c>
      <c r="F31" s="21">
        <v>2.44</v>
      </c>
      <c r="G31" s="22">
        <v>239.84</v>
      </c>
      <c r="H31" s="23" t="s">
        <v>29</v>
      </c>
      <c r="I31" s="21">
        <f>G31*1.3116</f>
        <v>314.57414400000005</v>
      </c>
      <c r="J31" s="21">
        <f>I31*F31</f>
        <v>767.56091136000009</v>
      </c>
      <c r="K31" s="25" t="s">
        <v>30</v>
      </c>
    </row>
    <row r="32" spans="1:11" s="61" customFormat="1">
      <c r="A32" s="65" t="s">
        <v>76</v>
      </c>
      <c r="B32" s="57"/>
      <c r="C32" s="57"/>
      <c r="D32" s="65" t="s">
        <v>77</v>
      </c>
      <c r="E32" s="57"/>
      <c r="F32" s="57"/>
      <c r="G32" s="57"/>
      <c r="H32" s="57"/>
      <c r="I32" s="66" t="s">
        <v>24</v>
      </c>
      <c r="J32" s="67">
        <f>SUM(J33:J37)</f>
        <v>16760.217643200001</v>
      </c>
      <c r="K32" s="57"/>
    </row>
    <row r="33" spans="1:11" s="61" customFormat="1">
      <c r="A33" s="17" t="s">
        <v>78</v>
      </c>
      <c r="B33" s="62" t="s">
        <v>32</v>
      </c>
      <c r="C33" s="63">
        <v>92270</v>
      </c>
      <c r="D33" s="64" t="s">
        <v>79</v>
      </c>
      <c r="E33" s="20" t="s">
        <v>28</v>
      </c>
      <c r="F33" s="21">
        <v>56.84</v>
      </c>
      <c r="G33" s="22">
        <v>112.45</v>
      </c>
      <c r="H33" s="23" t="s">
        <v>29</v>
      </c>
      <c r="I33" s="21">
        <f>G33*1.3116</f>
        <v>147.48942000000002</v>
      </c>
      <c r="J33" s="24">
        <f>I33*F33</f>
        <v>8383.2986328000025</v>
      </c>
      <c r="K33" s="25" t="s">
        <v>30</v>
      </c>
    </row>
    <row r="34" spans="1:11" s="61" customFormat="1" ht="25.2">
      <c r="A34" s="17" t="s">
        <v>80</v>
      </c>
      <c r="B34" s="62" t="s">
        <v>32</v>
      </c>
      <c r="C34" s="63">
        <v>104110</v>
      </c>
      <c r="D34" s="68" t="s">
        <v>53</v>
      </c>
      <c r="E34" s="20" t="s">
        <v>54</v>
      </c>
      <c r="F34" s="21">
        <v>60.6</v>
      </c>
      <c r="G34" s="22">
        <v>18.52</v>
      </c>
      <c r="H34" s="23" t="s">
        <v>29</v>
      </c>
      <c r="I34" s="21">
        <f>G34*1.3116</f>
        <v>24.290832000000002</v>
      </c>
      <c r="J34" s="24">
        <f>I34*F34</f>
        <v>1472.0244192000002</v>
      </c>
      <c r="K34" s="25" t="s">
        <v>30</v>
      </c>
    </row>
    <row r="35" spans="1:11" s="61" customFormat="1" ht="25.2">
      <c r="A35" s="17" t="s">
        <v>81</v>
      </c>
      <c r="B35" s="62" t="s">
        <v>32</v>
      </c>
      <c r="C35" s="63">
        <v>104108</v>
      </c>
      <c r="D35" s="68" t="s">
        <v>82</v>
      </c>
      <c r="E35" s="20" t="s">
        <v>54</v>
      </c>
      <c r="F35" s="21">
        <v>194.6</v>
      </c>
      <c r="G35" s="22">
        <v>14.45</v>
      </c>
      <c r="H35" s="23" t="s">
        <v>29</v>
      </c>
      <c r="I35" s="21">
        <f>G35*1.3116</f>
        <v>18.95262</v>
      </c>
      <c r="J35" s="24">
        <f>I35*F35</f>
        <v>3688.1798519999998</v>
      </c>
      <c r="K35" s="25" t="s">
        <v>30</v>
      </c>
    </row>
    <row r="36" spans="1:11" s="61" customFormat="1" ht="25.2">
      <c r="A36" s="17" t="s">
        <v>83</v>
      </c>
      <c r="B36" s="62" t="s">
        <v>32</v>
      </c>
      <c r="C36" s="63">
        <v>94971</v>
      </c>
      <c r="D36" s="68" t="s">
        <v>73</v>
      </c>
      <c r="E36" s="20" t="s">
        <v>41</v>
      </c>
      <c r="F36" s="21">
        <v>3.54</v>
      </c>
      <c r="G36" s="22">
        <v>452.96</v>
      </c>
      <c r="H36" s="23" t="s">
        <v>29</v>
      </c>
      <c r="I36" s="21">
        <f>G36*1.3116</f>
        <v>594.10233600000004</v>
      </c>
      <c r="J36" s="24">
        <f>I36*F36</f>
        <v>2103.1222694400003</v>
      </c>
      <c r="K36" s="25" t="s">
        <v>30</v>
      </c>
    </row>
    <row r="37" spans="1:11" s="61" customFormat="1" ht="16.8">
      <c r="A37" s="17" t="s">
        <v>84</v>
      </c>
      <c r="B37" s="62" t="s">
        <v>32</v>
      </c>
      <c r="C37" s="63">
        <v>103670</v>
      </c>
      <c r="D37" s="64" t="s">
        <v>75</v>
      </c>
      <c r="E37" s="20" t="s">
        <v>41</v>
      </c>
      <c r="F37" s="21">
        <v>3.54</v>
      </c>
      <c r="G37" s="22">
        <v>239.84</v>
      </c>
      <c r="H37" s="23" t="s">
        <v>29</v>
      </c>
      <c r="I37" s="21">
        <f>G37*1.3116</f>
        <v>314.57414400000005</v>
      </c>
      <c r="J37" s="24">
        <f>I37*F37</f>
        <v>1113.5924697600001</v>
      </c>
      <c r="K37" s="25" t="s">
        <v>30</v>
      </c>
    </row>
    <row r="38" spans="1:11" s="61" customFormat="1">
      <c r="A38" s="65" t="s">
        <v>85</v>
      </c>
      <c r="B38" s="57"/>
      <c r="C38" s="57"/>
      <c r="D38" s="65" t="s">
        <v>86</v>
      </c>
      <c r="E38" s="57"/>
      <c r="F38" s="57"/>
      <c r="G38" s="57"/>
      <c r="H38" s="57"/>
      <c r="I38" s="66" t="s">
        <v>24</v>
      </c>
      <c r="J38" s="67">
        <f>J39</f>
        <v>8890.2652162800005</v>
      </c>
      <c r="K38" s="57"/>
    </row>
    <row r="39" spans="1:11" s="61" customFormat="1" ht="25.2">
      <c r="A39" s="17" t="s">
        <v>87</v>
      </c>
      <c r="B39" s="62" t="s">
        <v>26</v>
      </c>
      <c r="C39" s="63">
        <v>3741</v>
      </c>
      <c r="D39" s="68" t="s">
        <v>88</v>
      </c>
      <c r="E39" s="20" t="s">
        <v>28</v>
      </c>
      <c r="F39" s="21">
        <v>92.89</v>
      </c>
      <c r="G39" s="22">
        <v>72.97</v>
      </c>
      <c r="H39" s="23" t="s">
        <v>29</v>
      </c>
      <c r="I39" s="21">
        <f>G39*1.3116</f>
        <v>95.707452000000004</v>
      </c>
      <c r="J39" s="24">
        <f>I39*F39</f>
        <v>8890.2652162800005</v>
      </c>
      <c r="K39" s="25" t="s">
        <v>30</v>
      </c>
    </row>
    <row r="40" spans="1:11" s="61" customFormat="1">
      <c r="A40" s="65" t="s">
        <v>89</v>
      </c>
      <c r="B40" s="57"/>
      <c r="C40" s="57"/>
      <c r="D40" s="65" t="s">
        <v>90</v>
      </c>
      <c r="E40" s="57"/>
      <c r="F40" s="57"/>
      <c r="G40" s="57"/>
      <c r="H40" s="57"/>
      <c r="I40" s="66" t="s">
        <v>24</v>
      </c>
      <c r="J40" s="67">
        <f>J41</f>
        <v>25598.310034680006</v>
      </c>
      <c r="K40" s="57"/>
    </row>
    <row r="41" spans="1:11" s="61" customFormat="1" ht="25.2">
      <c r="A41" s="17" t="s">
        <v>91</v>
      </c>
      <c r="B41" s="62" t="s">
        <v>32</v>
      </c>
      <c r="C41" s="63">
        <v>103324</v>
      </c>
      <c r="D41" s="68" t="s">
        <v>92</v>
      </c>
      <c r="E41" s="20" t="s">
        <v>28</v>
      </c>
      <c r="F41" s="21">
        <v>277.11</v>
      </c>
      <c r="G41" s="22">
        <v>70.430000000000007</v>
      </c>
      <c r="H41" s="23" t="s">
        <v>29</v>
      </c>
      <c r="I41" s="21">
        <f>G41*1.3116</f>
        <v>92.375988000000021</v>
      </c>
      <c r="J41" s="24">
        <f>I41*F41</f>
        <v>25598.310034680006</v>
      </c>
      <c r="K41" s="25" t="s">
        <v>30</v>
      </c>
    </row>
    <row r="42" spans="1:11" s="61" customFormat="1">
      <c r="A42" s="65" t="s">
        <v>93</v>
      </c>
      <c r="B42" s="57"/>
      <c r="C42" s="57"/>
      <c r="D42" s="65" t="s">
        <v>94</v>
      </c>
      <c r="E42" s="57"/>
      <c r="F42" s="57"/>
      <c r="G42" s="57"/>
      <c r="H42" s="57"/>
      <c r="I42" s="66" t="s">
        <v>24</v>
      </c>
      <c r="J42" s="67">
        <f>SUM(J43:J45)</f>
        <v>7979.7072460800009</v>
      </c>
      <c r="K42" s="57"/>
    </row>
    <row r="43" spans="1:11" s="61" customFormat="1" ht="25.2">
      <c r="A43" s="17" t="s">
        <v>95</v>
      </c>
      <c r="B43" s="62" t="s">
        <v>32</v>
      </c>
      <c r="C43" s="63">
        <v>92543</v>
      </c>
      <c r="D43" s="68" t="s">
        <v>96</v>
      </c>
      <c r="E43" s="20" t="s">
        <v>28</v>
      </c>
      <c r="F43" s="21">
        <v>53.56</v>
      </c>
      <c r="G43" s="22">
        <v>15.22</v>
      </c>
      <c r="H43" s="23" t="s">
        <v>29</v>
      </c>
      <c r="I43" s="21">
        <f>G43*1.3116</f>
        <v>19.962552000000002</v>
      </c>
      <c r="J43" s="24">
        <f>I43*F43</f>
        <v>1069.1942851200001</v>
      </c>
      <c r="K43" s="25" t="s">
        <v>30</v>
      </c>
    </row>
    <row r="44" spans="1:11" s="61" customFormat="1" ht="25.2">
      <c r="A44" s="17" t="s">
        <v>97</v>
      </c>
      <c r="B44" s="62" t="s">
        <v>32</v>
      </c>
      <c r="C44" s="63">
        <v>94207</v>
      </c>
      <c r="D44" s="68" t="s">
        <v>98</v>
      </c>
      <c r="E44" s="20" t="s">
        <v>28</v>
      </c>
      <c r="F44" s="21">
        <v>53.56</v>
      </c>
      <c r="G44" s="22">
        <v>46.51</v>
      </c>
      <c r="H44" s="23" t="s">
        <v>29</v>
      </c>
      <c r="I44" s="21">
        <f>G44*1.3116</f>
        <v>61.002516</v>
      </c>
      <c r="J44" s="24">
        <f>I44*F44</f>
        <v>3267.2947569600001</v>
      </c>
      <c r="K44" s="25" t="s">
        <v>30</v>
      </c>
    </row>
    <row r="45" spans="1:11" s="61" customFormat="1" ht="16.8">
      <c r="A45" s="17" t="s">
        <v>99</v>
      </c>
      <c r="B45" s="62" t="s">
        <v>32</v>
      </c>
      <c r="C45" s="69">
        <v>94231</v>
      </c>
      <c r="D45" s="64" t="s">
        <v>100</v>
      </c>
      <c r="E45" s="20" t="s">
        <v>34</v>
      </c>
      <c r="F45" s="21">
        <v>44.5</v>
      </c>
      <c r="G45" s="22">
        <v>62.42</v>
      </c>
      <c r="H45" s="23" t="s">
        <v>29</v>
      </c>
      <c r="I45" s="21">
        <f>G45*1.3116</f>
        <v>81.870072000000008</v>
      </c>
      <c r="J45" s="24">
        <f>I45*F45</f>
        <v>3643.2182040000002</v>
      </c>
      <c r="K45" s="25" t="s">
        <v>30</v>
      </c>
    </row>
    <row r="46" spans="1:11" s="61" customFormat="1">
      <c r="A46" s="65" t="s">
        <v>101</v>
      </c>
      <c r="B46" s="57"/>
      <c r="C46" s="57"/>
      <c r="D46" s="65" t="s">
        <v>102</v>
      </c>
      <c r="E46" s="57"/>
      <c r="F46" s="57"/>
      <c r="G46" s="57"/>
      <c r="H46" s="57"/>
      <c r="I46" s="66" t="s">
        <v>24</v>
      </c>
      <c r="J46" s="67">
        <f>SUM(J47:J53)</f>
        <v>67126.247469720009</v>
      </c>
      <c r="K46" s="57"/>
    </row>
    <row r="47" spans="1:11" s="61" customFormat="1" ht="25.2">
      <c r="A47" s="17" t="s">
        <v>103</v>
      </c>
      <c r="B47" s="62" t="s">
        <v>32</v>
      </c>
      <c r="C47" s="69">
        <v>87904</v>
      </c>
      <c r="D47" s="68" t="s">
        <v>104</v>
      </c>
      <c r="E47" s="20" t="s">
        <v>28</v>
      </c>
      <c r="F47" s="21">
        <v>579.16999999999996</v>
      </c>
      <c r="G47" s="22">
        <v>8.15</v>
      </c>
      <c r="H47" s="23" t="s">
        <v>29</v>
      </c>
      <c r="I47" s="21">
        <f t="shared" ref="I47:I53" si="2">G47*1.3116</f>
        <v>10.689540000000001</v>
      </c>
      <c r="J47" s="24">
        <f t="shared" ref="J47:J53" si="3">I47*F47</f>
        <v>6191.0608818000001</v>
      </c>
      <c r="K47" s="25" t="s">
        <v>30</v>
      </c>
    </row>
    <row r="48" spans="1:11" s="61" customFormat="1" ht="42">
      <c r="A48" s="17" t="s">
        <v>105</v>
      </c>
      <c r="B48" s="62" t="s">
        <v>32</v>
      </c>
      <c r="C48" s="69">
        <v>87527</v>
      </c>
      <c r="D48" s="68" t="s">
        <v>106</v>
      </c>
      <c r="E48" s="20" t="s">
        <v>28</v>
      </c>
      <c r="F48" s="21">
        <v>301.43</v>
      </c>
      <c r="G48" s="22">
        <v>34.51</v>
      </c>
      <c r="H48" s="23" t="s">
        <v>29</v>
      </c>
      <c r="I48" s="21">
        <f t="shared" si="2"/>
        <v>45.263316000000003</v>
      </c>
      <c r="J48" s="24">
        <f t="shared" si="3"/>
        <v>13643.721341880002</v>
      </c>
      <c r="K48" s="25" t="s">
        <v>30</v>
      </c>
    </row>
    <row r="49" spans="1:11" s="61" customFormat="1" ht="25.2">
      <c r="A49" s="17" t="s">
        <v>107</v>
      </c>
      <c r="B49" s="62" t="s">
        <v>32</v>
      </c>
      <c r="C49" s="69">
        <v>87775</v>
      </c>
      <c r="D49" s="68" t="s">
        <v>108</v>
      </c>
      <c r="E49" s="20" t="s">
        <v>28</v>
      </c>
      <c r="F49" s="21">
        <v>277.74</v>
      </c>
      <c r="G49" s="22">
        <v>45.48</v>
      </c>
      <c r="H49" s="23" t="s">
        <v>29</v>
      </c>
      <c r="I49" s="21">
        <f t="shared" si="2"/>
        <v>59.651567999999997</v>
      </c>
      <c r="J49" s="24">
        <f t="shared" si="3"/>
        <v>16567.626496320001</v>
      </c>
      <c r="K49" s="25" t="s">
        <v>30</v>
      </c>
    </row>
    <row r="50" spans="1:11" s="61" customFormat="1" ht="16.8">
      <c r="A50" s="17" t="s">
        <v>109</v>
      </c>
      <c r="B50" s="62" t="s">
        <v>32</v>
      </c>
      <c r="C50" s="69">
        <v>100322</v>
      </c>
      <c r="D50" s="64" t="s">
        <v>110</v>
      </c>
      <c r="E50" s="20" t="s">
        <v>41</v>
      </c>
      <c r="F50" s="21">
        <v>7.37</v>
      </c>
      <c r="G50" s="22">
        <v>94.83</v>
      </c>
      <c r="H50" s="23" t="s">
        <v>29</v>
      </c>
      <c r="I50" s="21">
        <f t="shared" si="2"/>
        <v>124.37902800000001</v>
      </c>
      <c r="J50" s="21">
        <f t="shared" si="3"/>
        <v>916.6734363600001</v>
      </c>
      <c r="K50" s="25" t="s">
        <v>30</v>
      </c>
    </row>
    <row r="51" spans="1:11" s="61" customFormat="1" ht="16.8">
      <c r="A51" s="17" t="s">
        <v>111</v>
      </c>
      <c r="B51" s="62" t="s">
        <v>32</v>
      </c>
      <c r="C51" s="69">
        <v>98682</v>
      </c>
      <c r="D51" s="68" t="s">
        <v>112</v>
      </c>
      <c r="E51" s="20" t="s">
        <v>28</v>
      </c>
      <c r="F51" s="21">
        <v>65.97</v>
      </c>
      <c r="G51" s="22">
        <v>40.78</v>
      </c>
      <c r="H51" s="23" t="s">
        <v>29</v>
      </c>
      <c r="I51" s="21">
        <f t="shared" si="2"/>
        <v>53.487048000000009</v>
      </c>
      <c r="J51" s="24">
        <f t="shared" si="3"/>
        <v>3528.5405565600004</v>
      </c>
      <c r="K51" s="25" t="s">
        <v>30</v>
      </c>
    </row>
    <row r="52" spans="1:11" s="61" customFormat="1" ht="25.2">
      <c r="A52" s="17" t="s">
        <v>113</v>
      </c>
      <c r="B52" s="62" t="s">
        <v>32</v>
      </c>
      <c r="C52" s="69">
        <v>87251</v>
      </c>
      <c r="D52" s="68" t="s">
        <v>114</v>
      </c>
      <c r="E52" s="20" t="s">
        <v>28</v>
      </c>
      <c r="F52" s="21">
        <v>35.97</v>
      </c>
      <c r="G52" s="22">
        <v>46.16</v>
      </c>
      <c r="H52" s="23" t="s">
        <v>29</v>
      </c>
      <c r="I52" s="21">
        <f t="shared" si="2"/>
        <v>60.543455999999999</v>
      </c>
      <c r="J52" s="24">
        <f t="shared" si="3"/>
        <v>2177.74811232</v>
      </c>
      <c r="K52" s="25" t="s">
        <v>30</v>
      </c>
    </row>
    <row r="53" spans="1:11" s="61" customFormat="1" ht="25.2">
      <c r="A53" s="17" t="s">
        <v>115</v>
      </c>
      <c r="B53" s="62" t="s">
        <v>32</v>
      </c>
      <c r="C53" s="69">
        <v>87273</v>
      </c>
      <c r="D53" s="68" t="s">
        <v>116</v>
      </c>
      <c r="E53" s="20" t="s">
        <v>28</v>
      </c>
      <c r="F53" s="21">
        <v>301.43</v>
      </c>
      <c r="G53" s="22">
        <v>60.96</v>
      </c>
      <c r="H53" s="23" t="s">
        <v>29</v>
      </c>
      <c r="I53" s="21">
        <f t="shared" si="2"/>
        <v>79.95513600000001</v>
      </c>
      <c r="J53" s="24">
        <f t="shared" si="3"/>
        <v>24100.876644480002</v>
      </c>
      <c r="K53" s="25" t="s">
        <v>30</v>
      </c>
    </row>
    <row r="54" spans="1:11" s="61" customFormat="1">
      <c r="A54" s="65" t="s">
        <v>117</v>
      </c>
      <c r="B54" s="57"/>
      <c r="C54" s="57"/>
      <c r="D54" s="65" t="s">
        <v>118</v>
      </c>
      <c r="E54" s="57"/>
      <c r="F54" s="57"/>
      <c r="G54" s="57"/>
      <c r="H54" s="57"/>
      <c r="I54" s="66" t="s">
        <v>24</v>
      </c>
      <c r="J54" s="67">
        <f>J55+J60</f>
        <v>21924.744948000003</v>
      </c>
      <c r="K54" s="57"/>
    </row>
    <row r="55" spans="1:11" s="61" customFormat="1">
      <c r="A55" s="65" t="s">
        <v>119</v>
      </c>
      <c r="B55" s="57"/>
      <c r="C55" s="57"/>
      <c r="D55" s="65" t="s">
        <v>120</v>
      </c>
      <c r="E55" s="57"/>
      <c r="F55" s="57"/>
      <c r="G55" s="57"/>
      <c r="H55" s="57"/>
      <c r="I55" s="66" t="s">
        <v>24</v>
      </c>
      <c r="J55" s="67">
        <f>SUM(J56:J59)</f>
        <v>14805.590004000001</v>
      </c>
      <c r="K55" s="57"/>
    </row>
    <row r="56" spans="1:11" s="61" customFormat="1" ht="16.8">
      <c r="A56" s="17" t="s">
        <v>121</v>
      </c>
      <c r="B56" s="62" t="s">
        <v>26</v>
      </c>
      <c r="C56" s="69">
        <v>39022</v>
      </c>
      <c r="D56" s="68" t="s">
        <v>122</v>
      </c>
      <c r="E56" s="20" t="s">
        <v>123</v>
      </c>
      <c r="F56" s="21">
        <v>3</v>
      </c>
      <c r="G56" s="22">
        <v>499.9</v>
      </c>
      <c r="H56" s="23" t="s">
        <v>29</v>
      </c>
      <c r="I56" s="21">
        <f>G56*1.3116</f>
        <v>655.66884000000005</v>
      </c>
      <c r="J56" s="24">
        <f>I56*F56</f>
        <v>1967.0065200000001</v>
      </c>
      <c r="K56" s="25" t="s">
        <v>30</v>
      </c>
    </row>
    <row r="57" spans="1:11" s="61" customFormat="1" ht="25.2">
      <c r="A57" s="17" t="s">
        <v>124</v>
      </c>
      <c r="B57" s="62" t="s">
        <v>32</v>
      </c>
      <c r="C57" s="69">
        <v>90820</v>
      </c>
      <c r="D57" s="68" t="s">
        <v>125</v>
      </c>
      <c r="E57" s="20" t="s">
        <v>123</v>
      </c>
      <c r="F57" s="21">
        <v>15</v>
      </c>
      <c r="G57" s="22">
        <v>390.25</v>
      </c>
      <c r="H57" s="23" t="s">
        <v>29</v>
      </c>
      <c r="I57" s="21">
        <f>G57*1.3116</f>
        <v>511.85190000000006</v>
      </c>
      <c r="J57" s="24">
        <f>I57*F57</f>
        <v>7677.7785000000013</v>
      </c>
      <c r="K57" s="25" t="s">
        <v>30</v>
      </c>
    </row>
    <row r="58" spans="1:11" s="61" customFormat="1" ht="25.2">
      <c r="A58" s="17" t="s">
        <v>126</v>
      </c>
      <c r="B58" s="62" t="s">
        <v>32</v>
      </c>
      <c r="C58" s="69">
        <v>90830</v>
      </c>
      <c r="D58" s="68" t="s">
        <v>127</v>
      </c>
      <c r="E58" s="20" t="s">
        <v>123</v>
      </c>
      <c r="F58" s="21">
        <v>9</v>
      </c>
      <c r="G58" s="22">
        <v>176.91</v>
      </c>
      <c r="H58" s="23" t="s">
        <v>29</v>
      </c>
      <c r="I58" s="21">
        <f>G58*1.3116</f>
        <v>232.035156</v>
      </c>
      <c r="J58" s="24">
        <f>I58*F58</f>
        <v>2088.3164040000001</v>
      </c>
      <c r="K58" s="25" t="s">
        <v>30</v>
      </c>
    </row>
    <row r="59" spans="1:11" s="61" customFormat="1" ht="25.2">
      <c r="A59" s="17" t="s">
        <v>128</v>
      </c>
      <c r="B59" s="62" t="s">
        <v>32</v>
      </c>
      <c r="C59" s="69">
        <v>90831</v>
      </c>
      <c r="D59" s="68" t="s">
        <v>129</v>
      </c>
      <c r="E59" s="20" t="s">
        <v>123</v>
      </c>
      <c r="F59" s="21">
        <v>15</v>
      </c>
      <c r="G59" s="22">
        <v>156.16999999999999</v>
      </c>
      <c r="H59" s="23" t="s">
        <v>29</v>
      </c>
      <c r="I59" s="21">
        <f>G59*1.3116</f>
        <v>204.832572</v>
      </c>
      <c r="J59" s="24">
        <f>I59*F59</f>
        <v>3072.4885800000002</v>
      </c>
      <c r="K59" s="25" t="s">
        <v>30</v>
      </c>
    </row>
    <row r="60" spans="1:11" s="61" customFormat="1">
      <c r="A60" s="65" t="s">
        <v>130</v>
      </c>
      <c r="B60" s="57"/>
      <c r="C60" s="57"/>
      <c r="D60" s="65" t="s">
        <v>131</v>
      </c>
      <c r="E60" s="57"/>
      <c r="F60" s="57"/>
      <c r="G60" s="57"/>
      <c r="H60" s="57"/>
      <c r="I60" s="66" t="s">
        <v>24</v>
      </c>
      <c r="J60" s="67">
        <f>SUM(J61:J62)</f>
        <v>7119.1549440000008</v>
      </c>
      <c r="K60" s="57"/>
    </row>
    <row r="61" spans="1:11" s="61" customFormat="1" ht="25.2">
      <c r="A61" s="17" t="s">
        <v>132</v>
      </c>
      <c r="B61" s="62" t="s">
        <v>32</v>
      </c>
      <c r="C61" s="69">
        <v>94559</v>
      </c>
      <c r="D61" s="68" t="s">
        <v>133</v>
      </c>
      <c r="E61" s="20" t="s">
        <v>28</v>
      </c>
      <c r="F61" s="21">
        <v>6</v>
      </c>
      <c r="G61" s="22">
        <v>789.65</v>
      </c>
      <c r="H61" s="23" t="s">
        <v>29</v>
      </c>
      <c r="I61" s="24">
        <f>G61*1.3116</f>
        <v>1035.7049400000001</v>
      </c>
      <c r="J61" s="24">
        <f>I61*F61</f>
        <v>6214.2296400000005</v>
      </c>
      <c r="K61" s="25" t="s">
        <v>30</v>
      </c>
    </row>
    <row r="62" spans="1:11" s="61" customFormat="1">
      <c r="A62" s="17" t="s">
        <v>134</v>
      </c>
      <c r="B62" s="62" t="s">
        <v>26</v>
      </c>
      <c r="C62" s="69">
        <v>10499</v>
      </c>
      <c r="D62" s="64" t="s">
        <v>135</v>
      </c>
      <c r="E62" s="20" t="s">
        <v>28</v>
      </c>
      <c r="F62" s="21">
        <v>6</v>
      </c>
      <c r="G62" s="22">
        <v>114.99</v>
      </c>
      <c r="H62" s="23" t="s">
        <v>29</v>
      </c>
      <c r="I62" s="21">
        <f>G62*1.3116</f>
        <v>150.82088400000001</v>
      </c>
      <c r="J62" s="21">
        <f>I62*F62</f>
        <v>904.9253040000001</v>
      </c>
      <c r="K62" s="25" t="s">
        <v>30</v>
      </c>
    </row>
    <row r="63" spans="1:11" s="61" customFormat="1">
      <c r="A63" s="65" t="s">
        <v>136</v>
      </c>
      <c r="B63" s="57"/>
      <c r="C63" s="57"/>
      <c r="D63" s="65" t="s">
        <v>137</v>
      </c>
      <c r="E63" s="57"/>
      <c r="F63" s="57"/>
      <c r="G63" s="57"/>
      <c r="H63" s="57"/>
      <c r="I63" s="66" t="s">
        <v>24</v>
      </c>
      <c r="J63" s="67">
        <f>SUM(J64:J66)</f>
        <v>7864.1450556</v>
      </c>
      <c r="K63" s="57"/>
    </row>
    <row r="64" spans="1:11" s="61" customFormat="1" ht="16.8">
      <c r="A64" s="17" t="s">
        <v>138</v>
      </c>
      <c r="B64" s="62" t="s">
        <v>32</v>
      </c>
      <c r="C64" s="69">
        <v>88489</v>
      </c>
      <c r="D64" s="64" t="s">
        <v>139</v>
      </c>
      <c r="E64" s="20" t="s">
        <v>28</v>
      </c>
      <c r="F64" s="21">
        <v>310.45999999999998</v>
      </c>
      <c r="G64" s="22">
        <v>15.52</v>
      </c>
      <c r="H64" s="23" t="s">
        <v>29</v>
      </c>
      <c r="I64" s="21">
        <f>G64*1.3116</f>
        <v>20.356032000000003</v>
      </c>
      <c r="J64" s="24">
        <f>I64*F64</f>
        <v>6319.7336947200001</v>
      </c>
      <c r="K64" s="25" t="s">
        <v>30</v>
      </c>
    </row>
    <row r="65" spans="1:11" s="61" customFormat="1" ht="16.8">
      <c r="A65" s="17" t="s">
        <v>140</v>
      </c>
      <c r="B65" s="62" t="s">
        <v>32</v>
      </c>
      <c r="C65" s="69">
        <v>102219</v>
      </c>
      <c r="D65" s="64" t="s">
        <v>141</v>
      </c>
      <c r="E65" s="20" t="s">
        <v>28</v>
      </c>
      <c r="F65" s="21">
        <v>49.14</v>
      </c>
      <c r="G65" s="22">
        <v>14.37</v>
      </c>
      <c r="H65" s="23" t="s">
        <v>29</v>
      </c>
      <c r="I65" s="21">
        <f>G65*1.3116</f>
        <v>18.847692000000002</v>
      </c>
      <c r="J65" s="21">
        <f>I65*F65</f>
        <v>926.17558488000009</v>
      </c>
      <c r="K65" s="25" t="s">
        <v>30</v>
      </c>
    </row>
    <row r="66" spans="1:11" s="61" customFormat="1" ht="16.8">
      <c r="A66" s="17" t="s">
        <v>142</v>
      </c>
      <c r="B66" s="62" t="s">
        <v>32</v>
      </c>
      <c r="C66" s="69">
        <v>100751</v>
      </c>
      <c r="D66" s="64" t="s">
        <v>143</v>
      </c>
      <c r="E66" s="20" t="s">
        <v>28</v>
      </c>
      <c r="F66" s="21">
        <v>12</v>
      </c>
      <c r="G66" s="22">
        <v>39.28</v>
      </c>
      <c r="H66" s="23" t="s">
        <v>29</v>
      </c>
      <c r="I66" s="21">
        <f>G66*1.3116</f>
        <v>51.519648000000004</v>
      </c>
      <c r="J66" s="21">
        <f>I66*F66</f>
        <v>618.23577599999999</v>
      </c>
      <c r="K66" s="25" t="s">
        <v>30</v>
      </c>
    </row>
    <row r="67" spans="1:11" s="61" customFormat="1">
      <c r="A67" s="65" t="s">
        <v>144</v>
      </c>
      <c r="B67" s="57"/>
      <c r="C67" s="57"/>
      <c r="D67" s="65" t="s">
        <v>145</v>
      </c>
      <c r="E67" s="57"/>
      <c r="F67" s="57"/>
      <c r="G67" s="57"/>
      <c r="H67" s="57"/>
      <c r="I67" s="66" t="s">
        <v>24</v>
      </c>
      <c r="J67" s="67">
        <f>SUM(J68:J79)</f>
        <v>18737.058540000002</v>
      </c>
      <c r="K67" s="57"/>
    </row>
    <row r="68" spans="1:11" s="61" customFormat="1" ht="16.8">
      <c r="A68" s="17" t="s">
        <v>146</v>
      </c>
      <c r="B68" s="62" t="s">
        <v>32</v>
      </c>
      <c r="C68" s="69">
        <v>94495</v>
      </c>
      <c r="D68" s="64" t="s">
        <v>147</v>
      </c>
      <c r="E68" s="20" t="s">
        <v>123</v>
      </c>
      <c r="F68" s="21">
        <v>14</v>
      </c>
      <c r="G68" s="22">
        <v>71.38</v>
      </c>
      <c r="H68" s="23" t="s">
        <v>29</v>
      </c>
      <c r="I68" s="21">
        <f t="shared" ref="I68:I79" si="4">G68*1.3116</f>
        <v>93.622008000000008</v>
      </c>
      <c r="J68" s="24">
        <f t="shared" ref="J68:J79" si="5">I68*F68</f>
        <v>1310.708112</v>
      </c>
      <c r="K68" s="25" t="s">
        <v>30</v>
      </c>
    </row>
    <row r="69" spans="1:11" s="61" customFormat="1" ht="16.8">
      <c r="A69" s="17" t="s">
        <v>148</v>
      </c>
      <c r="B69" s="62" t="s">
        <v>32</v>
      </c>
      <c r="C69" s="69">
        <v>94490</v>
      </c>
      <c r="D69" s="64" t="s">
        <v>149</v>
      </c>
      <c r="E69" s="20" t="s">
        <v>123</v>
      </c>
      <c r="F69" s="21">
        <v>10</v>
      </c>
      <c r="G69" s="22">
        <v>68.17</v>
      </c>
      <c r="H69" s="23" t="s">
        <v>29</v>
      </c>
      <c r="I69" s="21">
        <f t="shared" si="4"/>
        <v>89.411772000000013</v>
      </c>
      <c r="J69" s="21">
        <f t="shared" si="5"/>
        <v>894.11772000000019</v>
      </c>
      <c r="K69" s="25" t="s">
        <v>30</v>
      </c>
    </row>
    <row r="70" spans="1:11" s="61" customFormat="1" ht="25.2">
      <c r="A70" s="17" t="s">
        <v>150</v>
      </c>
      <c r="B70" s="62" t="s">
        <v>32</v>
      </c>
      <c r="C70" s="69">
        <v>102623</v>
      </c>
      <c r="D70" s="68" t="s">
        <v>151</v>
      </c>
      <c r="E70" s="20" t="s">
        <v>123</v>
      </c>
      <c r="F70" s="21">
        <v>2</v>
      </c>
      <c r="G70" s="22">
        <v>966.29</v>
      </c>
      <c r="H70" s="23" t="s">
        <v>29</v>
      </c>
      <c r="I70" s="24">
        <f t="shared" si="4"/>
        <v>1267.3859640000001</v>
      </c>
      <c r="J70" s="24">
        <f t="shared" si="5"/>
        <v>2534.7719280000001</v>
      </c>
      <c r="K70" s="25" t="s">
        <v>30</v>
      </c>
    </row>
    <row r="71" spans="1:11" s="61" customFormat="1" ht="16.8">
      <c r="A71" s="17" t="s">
        <v>152</v>
      </c>
      <c r="B71" s="62" t="s">
        <v>32</v>
      </c>
      <c r="C71" s="69">
        <v>86884</v>
      </c>
      <c r="D71" s="64" t="s">
        <v>153</v>
      </c>
      <c r="E71" s="20" t="s">
        <v>123</v>
      </c>
      <c r="F71" s="21">
        <v>700</v>
      </c>
      <c r="G71" s="22">
        <v>11.58</v>
      </c>
      <c r="H71" s="23" t="s">
        <v>29</v>
      </c>
      <c r="I71" s="21">
        <f t="shared" si="4"/>
        <v>15.188328000000002</v>
      </c>
      <c r="J71" s="24">
        <f t="shared" si="5"/>
        <v>10631.829600000001</v>
      </c>
      <c r="K71" s="25" t="s">
        <v>30</v>
      </c>
    </row>
    <row r="72" spans="1:11" s="61" customFormat="1" ht="16.8">
      <c r="A72" s="17" t="s">
        <v>154</v>
      </c>
      <c r="B72" s="62" t="s">
        <v>32</v>
      </c>
      <c r="C72" s="69">
        <v>89402</v>
      </c>
      <c r="D72" s="64" t="s">
        <v>155</v>
      </c>
      <c r="E72" s="20" t="s">
        <v>34</v>
      </c>
      <c r="F72" s="21">
        <v>13</v>
      </c>
      <c r="G72" s="22">
        <v>12.05</v>
      </c>
      <c r="H72" s="23" t="s">
        <v>29</v>
      </c>
      <c r="I72" s="21">
        <f t="shared" si="4"/>
        <v>15.804780000000003</v>
      </c>
      <c r="J72" s="21">
        <f t="shared" si="5"/>
        <v>205.46214000000003</v>
      </c>
      <c r="K72" s="25" t="s">
        <v>30</v>
      </c>
    </row>
    <row r="73" spans="1:11" s="61" customFormat="1" ht="16.8">
      <c r="A73" s="17" t="s">
        <v>156</v>
      </c>
      <c r="B73" s="62" t="s">
        <v>32</v>
      </c>
      <c r="C73" s="69">
        <v>89403</v>
      </c>
      <c r="D73" s="64" t="s">
        <v>157</v>
      </c>
      <c r="E73" s="20" t="s">
        <v>34</v>
      </c>
      <c r="F73" s="21">
        <v>48</v>
      </c>
      <c r="G73" s="22">
        <v>20.329999999999998</v>
      </c>
      <c r="H73" s="23" t="s">
        <v>29</v>
      </c>
      <c r="I73" s="21">
        <f t="shared" si="4"/>
        <v>26.664828</v>
      </c>
      <c r="J73" s="24">
        <f t="shared" si="5"/>
        <v>1279.911744</v>
      </c>
      <c r="K73" s="25" t="s">
        <v>30</v>
      </c>
    </row>
    <row r="74" spans="1:11" s="61" customFormat="1" ht="16.8">
      <c r="A74" s="17" t="s">
        <v>158</v>
      </c>
      <c r="B74" s="62" t="s">
        <v>32</v>
      </c>
      <c r="C74" s="69">
        <v>89413</v>
      </c>
      <c r="D74" s="68" t="s">
        <v>159</v>
      </c>
      <c r="E74" s="20" t="s">
        <v>123</v>
      </c>
      <c r="F74" s="21">
        <v>20</v>
      </c>
      <c r="G74" s="22">
        <v>11.35</v>
      </c>
      <c r="H74" s="23" t="s">
        <v>29</v>
      </c>
      <c r="I74" s="21">
        <f t="shared" si="4"/>
        <v>14.886660000000001</v>
      </c>
      <c r="J74" s="21">
        <f t="shared" si="5"/>
        <v>297.73320000000001</v>
      </c>
      <c r="K74" s="25" t="s">
        <v>30</v>
      </c>
    </row>
    <row r="75" spans="1:11" s="61" customFormat="1" ht="16.8">
      <c r="A75" s="17" t="s">
        <v>160</v>
      </c>
      <c r="B75" s="62" t="s">
        <v>32</v>
      </c>
      <c r="C75" s="69">
        <v>89362</v>
      </c>
      <c r="D75" s="64" t="s">
        <v>161</v>
      </c>
      <c r="E75" s="20" t="s">
        <v>123</v>
      </c>
      <c r="F75" s="21">
        <v>4</v>
      </c>
      <c r="G75" s="22">
        <v>8.41</v>
      </c>
      <c r="H75" s="23" t="s">
        <v>29</v>
      </c>
      <c r="I75" s="21">
        <f t="shared" si="4"/>
        <v>11.030556000000001</v>
      </c>
      <c r="J75" s="21">
        <f t="shared" si="5"/>
        <v>44.122224000000003</v>
      </c>
      <c r="K75" s="25" t="s">
        <v>30</v>
      </c>
    </row>
    <row r="76" spans="1:11" s="61" customFormat="1" ht="16.8">
      <c r="A76" s="17" t="s">
        <v>162</v>
      </c>
      <c r="B76" s="62" t="s">
        <v>32</v>
      </c>
      <c r="C76" s="69">
        <v>89395</v>
      </c>
      <c r="D76" s="64" t="s">
        <v>163</v>
      </c>
      <c r="E76" s="20" t="s">
        <v>123</v>
      </c>
      <c r="F76" s="21">
        <v>22</v>
      </c>
      <c r="G76" s="22">
        <v>11.82</v>
      </c>
      <c r="H76" s="23" t="s">
        <v>29</v>
      </c>
      <c r="I76" s="21">
        <f t="shared" si="4"/>
        <v>15.503112000000002</v>
      </c>
      <c r="J76" s="21">
        <f t="shared" si="5"/>
        <v>341.06846400000006</v>
      </c>
      <c r="K76" s="25" t="s">
        <v>30</v>
      </c>
    </row>
    <row r="77" spans="1:11" s="61" customFormat="1" ht="25.2">
      <c r="A77" s="17" t="s">
        <v>164</v>
      </c>
      <c r="B77" s="62" t="s">
        <v>32</v>
      </c>
      <c r="C77" s="69">
        <v>89366</v>
      </c>
      <c r="D77" s="68" t="s">
        <v>165</v>
      </c>
      <c r="E77" s="20" t="s">
        <v>123</v>
      </c>
      <c r="F77" s="21">
        <v>20</v>
      </c>
      <c r="G77" s="22">
        <v>17.3</v>
      </c>
      <c r="H77" s="23" t="s">
        <v>29</v>
      </c>
      <c r="I77" s="21">
        <f t="shared" si="4"/>
        <v>22.690680000000004</v>
      </c>
      <c r="J77" s="21">
        <f t="shared" si="5"/>
        <v>453.81360000000006</v>
      </c>
      <c r="K77" s="25" t="s">
        <v>30</v>
      </c>
    </row>
    <row r="78" spans="1:11" s="61" customFormat="1" ht="16.8">
      <c r="A78" s="17" t="s">
        <v>166</v>
      </c>
      <c r="B78" s="23" t="s">
        <v>26</v>
      </c>
      <c r="C78" s="63">
        <v>3538</v>
      </c>
      <c r="D78" s="64" t="s">
        <v>167</v>
      </c>
      <c r="E78" s="20" t="s">
        <v>123</v>
      </c>
      <c r="F78" s="21">
        <v>10</v>
      </c>
      <c r="G78" s="22">
        <v>5.73</v>
      </c>
      <c r="H78" s="23" t="s">
        <v>29</v>
      </c>
      <c r="I78" s="21">
        <f t="shared" si="4"/>
        <v>7.5154680000000011</v>
      </c>
      <c r="J78" s="21">
        <f t="shared" si="5"/>
        <v>75.154680000000013</v>
      </c>
      <c r="K78" s="25" t="s">
        <v>30</v>
      </c>
    </row>
    <row r="79" spans="1:11" s="61" customFormat="1" ht="25.2">
      <c r="A79" s="17" t="s">
        <v>168</v>
      </c>
      <c r="B79" s="23" t="s">
        <v>32</v>
      </c>
      <c r="C79" s="63">
        <v>94651</v>
      </c>
      <c r="D79" s="68" t="s">
        <v>169</v>
      </c>
      <c r="E79" s="20" t="s">
        <v>34</v>
      </c>
      <c r="F79" s="21">
        <v>18</v>
      </c>
      <c r="G79" s="22">
        <v>28.31</v>
      </c>
      <c r="H79" s="23" t="s">
        <v>29</v>
      </c>
      <c r="I79" s="21">
        <f t="shared" si="4"/>
        <v>37.131396000000002</v>
      </c>
      <c r="J79" s="21">
        <f t="shared" si="5"/>
        <v>668.36512800000003</v>
      </c>
      <c r="K79" s="25" t="s">
        <v>30</v>
      </c>
    </row>
    <row r="80" spans="1:11" s="61" customFormat="1">
      <c r="A80" s="65" t="s">
        <v>170</v>
      </c>
      <c r="B80" s="57"/>
      <c r="C80" s="57"/>
      <c r="D80" s="65" t="s">
        <v>171</v>
      </c>
      <c r="E80" s="57"/>
      <c r="F80" s="57"/>
      <c r="G80" s="57"/>
      <c r="H80" s="57"/>
      <c r="I80" s="66" t="s">
        <v>24</v>
      </c>
      <c r="J80" s="67">
        <f>SUM(J81:J92)</f>
        <v>36669.988236000005</v>
      </c>
      <c r="K80" s="57"/>
    </row>
    <row r="81" spans="1:11" s="61" customFormat="1" ht="25.2">
      <c r="A81" s="17" t="s">
        <v>172</v>
      </c>
      <c r="B81" s="23" t="s">
        <v>32</v>
      </c>
      <c r="C81" s="63">
        <v>89711</v>
      </c>
      <c r="D81" s="68" t="s">
        <v>173</v>
      </c>
      <c r="E81" s="20" t="s">
        <v>34</v>
      </c>
      <c r="F81" s="21">
        <v>36</v>
      </c>
      <c r="G81" s="22">
        <v>18.72</v>
      </c>
      <c r="H81" s="23" t="s">
        <v>29</v>
      </c>
      <c r="I81" s="21">
        <f t="shared" ref="I81:I92" si="6">G81*1.3116</f>
        <v>24.553152000000001</v>
      </c>
      <c r="J81" s="21">
        <f t="shared" ref="J81:J92" si="7">I81*F81</f>
        <v>883.91347200000007</v>
      </c>
      <c r="K81" s="25" t="s">
        <v>30</v>
      </c>
    </row>
    <row r="82" spans="1:11" s="61" customFormat="1" ht="16.8">
      <c r="A82" s="17" t="s">
        <v>174</v>
      </c>
      <c r="B82" s="23" t="s">
        <v>32</v>
      </c>
      <c r="C82" s="63">
        <v>89712</v>
      </c>
      <c r="D82" s="68" t="s">
        <v>175</v>
      </c>
      <c r="E82" s="20" t="s">
        <v>34</v>
      </c>
      <c r="F82" s="21">
        <v>24</v>
      </c>
      <c r="G82" s="22">
        <v>26.92</v>
      </c>
      <c r="H82" s="23" t="s">
        <v>29</v>
      </c>
      <c r="I82" s="21">
        <f t="shared" si="6"/>
        <v>35.308272000000002</v>
      </c>
      <c r="J82" s="21">
        <f t="shared" si="7"/>
        <v>847.39852800000006</v>
      </c>
      <c r="K82" s="25" t="s">
        <v>30</v>
      </c>
    </row>
    <row r="83" spans="1:11" s="61" customFormat="1" ht="16.8">
      <c r="A83" s="17" t="s">
        <v>176</v>
      </c>
      <c r="B83" s="23" t="s">
        <v>32</v>
      </c>
      <c r="C83" s="63">
        <v>89714</v>
      </c>
      <c r="D83" s="68" t="s">
        <v>177</v>
      </c>
      <c r="E83" s="20" t="s">
        <v>34</v>
      </c>
      <c r="F83" s="21">
        <v>70</v>
      </c>
      <c r="G83" s="22">
        <v>45.22</v>
      </c>
      <c r="H83" s="23" t="s">
        <v>29</v>
      </c>
      <c r="I83" s="21">
        <f t="shared" si="6"/>
        <v>59.310552000000001</v>
      </c>
      <c r="J83" s="24">
        <f t="shared" si="7"/>
        <v>4151.7386400000005</v>
      </c>
      <c r="K83" s="25" t="s">
        <v>30</v>
      </c>
    </row>
    <row r="84" spans="1:11" s="61" customFormat="1" ht="16.8">
      <c r="A84" s="17" t="s">
        <v>178</v>
      </c>
      <c r="B84" s="23" t="s">
        <v>26</v>
      </c>
      <c r="C84" s="63">
        <v>20144</v>
      </c>
      <c r="D84" s="64" t="s">
        <v>179</v>
      </c>
      <c r="E84" s="20" t="s">
        <v>123</v>
      </c>
      <c r="F84" s="21">
        <v>3</v>
      </c>
      <c r="G84" s="22">
        <v>74.47</v>
      </c>
      <c r="H84" s="23" t="s">
        <v>29</v>
      </c>
      <c r="I84" s="21">
        <f t="shared" si="6"/>
        <v>97.674852000000001</v>
      </c>
      <c r="J84" s="21">
        <f t="shared" si="7"/>
        <v>293.02455600000002</v>
      </c>
      <c r="K84" s="25" t="s">
        <v>30</v>
      </c>
    </row>
    <row r="85" spans="1:11" s="61" customFormat="1">
      <c r="A85" s="17" t="s">
        <v>180</v>
      </c>
      <c r="B85" s="23" t="s">
        <v>26</v>
      </c>
      <c r="C85" s="63">
        <v>3659</v>
      </c>
      <c r="D85" s="64" t="s">
        <v>181</v>
      </c>
      <c r="E85" s="20" t="s">
        <v>123</v>
      </c>
      <c r="F85" s="21">
        <v>13</v>
      </c>
      <c r="G85" s="22">
        <v>20.64</v>
      </c>
      <c r="H85" s="23" t="s">
        <v>29</v>
      </c>
      <c r="I85" s="21">
        <f t="shared" si="6"/>
        <v>27.071424000000004</v>
      </c>
      <c r="J85" s="21">
        <f t="shared" si="7"/>
        <v>351.92851200000007</v>
      </c>
      <c r="K85" s="25" t="s">
        <v>30</v>
      </c>
    </row>
    <row r="86" spans="1:11" s="61" customFormat="1" ht="16.8">
      <c r="A86" s="17" t="s">
        <v>182</v>
      </c>
      <c r="B86" s="23" t="s">
        <v>26</v>
      </c>
      <c r="C86" s="63">
        <v>20157</v>
      </c>
      <c r="D86" s="64" t="s">
        <v>183</v>
      </c>
      <c r="E86" s="20" t="s">
        <v>123</v>
      </c>
      <c r="F86" s="21">
        <v>20</v>
      </c>
      <c r="G86" s="22">
        <v>39.520000000000003</v>
      </c>
      <c r="H86" s="23" t="s">
        <v>29</v>
      </c>
      <c r="I86" s="21">
        <f t="shared" si="6"/>
        <v>51.834432000000007</v>
      </c>
      <c r="J86" s="24">
        <f t="shared" si="7"/>
        <v>1036.6886400000001</v>
      </c>
      <c r="K86" s="25" t="s">
        <v>30</v>
      </c>
    </row>
    <row r="87" spans="1:11" s="61" customFormat="1" ht="16.8">
      <c r="A87" s="17" t="s">
        <v>184</v>
      </c>
      <c r="B87" s="23" t="s">
        <v>26</v>
      </c>
      <c r="C87" s="63">
        <v>20154</v>
      </c>
      <c r="D87" s="64" t="s">
        <v>185</v>
      </c>
      <c r="E87" s="20" t="s">
        <v>123</v>
      </c>
      <c r="F87" s="21">
        <v>10</v>
      </c>
      <c r="G87" s="22">
        <v>7.49</v>
      </c>
      <c r="H87" s="23" t="s">
        <v>29</v>
      </c>
      <c r="I87" s="21">
        <f t="shared" si="6"/>
        <v>9.8238840000000014</v>
      </c>
      <c r="J87" s="21">
        <f t="shared" si="7"/>
        <v>98.23884000000001</v>
      </c>
      <c r="K87" s="25" t="s">
        <v>30</v>
      </c>
    </row>
    <row r="88" spans="1:11" s="61" customFormat="1" ht="25.2">
      <c r="A88" s="17" t="s">
        <v>186</v>
      </c>
      <c r="B88" s="23" t="s">
        <v>32</v>
      </c>
      <c r="C88" s="63">
        <v>89707</v>
      </c>
      <c r="D88" s="68" t="s">
        <v>187</v>
      </c>
      <c r="E88" s="20" t="s">
        <v>123</v>
      </c>
      <c r="F88" s="21">
        <v>17</v>
      </c>
      <c r="G88" s="22">
        <v>50.81</v>
      </c>
      <c r="H88" s="23" t="s">
        <v>29</v>
      </c>
      <c r="I88" s="21">
        <f t="shared" si="6"/>
        <v>66.642396000000005</v>
      </c>
      <c r="J88" s="24">
        <f t="shared" si="7"/>
        <v>1132.920732</v>
      </c>
      <c r="K88" s="25" t="s">
        <v>30</v>
      </c>
    </row>
    <row r="89" spans="1:11" s="61" customFormat="1" ht="16.8">
      <c r="A89" s="17" t="s">
        <v>188</v>
      </c>
      <c r="B89" s="23" t="s">
        <v>26</v>
      </c>
      <c r="C89" s="63">
        <v>20151</v>
      </c>
      <c r="D89" s="64" t="s">
        <v>189</v>
      </c>
      <c r="E89" s="20" t="s">
        <v>123</v>
      </c>
      <c r="F89" s="21">
        <v>12</v>
      </c>
      <c r="G89" s="22">
        <v>29.29</v>
      </c>
      <c r="H89" s="23" t="s">
        <v>29</v>
      </c>
      <c r="I89" s="21">
        <f t="shared" si="6"/>
        <v>38.416764000000001</v>
      </c>
      <c r="J89" s="21">
        <f t="shared" si="7"/>
        <v>461.00116800000001</v>
      </c>
      <c r="K89" s="25" t="s">
        <v>30</v>
      </c>
    </row>
    <row r="90" spans="1:11" s="61" customFormat="1" ht="16.8">
      <c r="A90" s="17" t="s">
        <v>190</v>
      </c>
      <c r="B90" s="23" t="s">
        <v>191</v>
      </c>
      <c r="C90" s="63">
        <v>111002</v>
      </c>
      <c r="D90" s="64" t="s">
        <v>192</v>
      </c>
      <c r="E90" s="20" t="s">
        <v>193</v>
      </c>
      <c r="F90" s="21">
        <v>1</v>
      </c>
      <c r="G90" s="70">
        <v>7956.16</v>
      </c>
      <c r="H90" s="23" t="s">
        <v>29</v>
      </c>
      <c r="I90" s="24">
        <f t="shared" si="6"/>
        <v>10435.299456000001</v>
      </c>
      <c r="J90" s="24">
        <f t="shared" si="7"/>
        <v>10435.299456000001</v>
      </c>
      <c r="K90" s="25" t="s">
        <v>30</v>
      </c>
    </row>
    <row r="91" spans="1:11" s="61" customFormat="1" ht="16.8">
      <c r="A91" s="17" t="s">
        <v>194</v>
      </c>
      <c r="B91" s="23" t="s">
        <v>191</v>
      </c>
      <c r="C91" s="63">
        <v>111003</v>
      </c>
      <c r="D91" s="64" t="s">
        <v>195</v>
      </c>
      <c r="E91" s="20" t="s">
        <v>193</v>
      </c>
      <c r="F91" s="21">
        <v>1</v>
      </c>
      <c r="G91" s="70">
        <v>4988.21</v>
      </c>
      <c r="H91" s="23" t="s">
        <v>29</v>
      </c>
      <c r="I91" s="24">
        <f t="shared" si="6"/>
        <v>6542.5362360000008</v>
      </c>
      <c r="J91" s="24">
        <f t="shared" si="7"/>
        <v>6542.5362360000008</v>
      </c>
      <c r="K91" s="25" t="s">
        <v>30</v>
      </c>
    </row>
    <row r="92" spans="1:11" s="61" customFormat="1" ht="16.8">
      <c r="A92" s="17" t="s">
        <v>196</v>
      </c>
      <c r="B92" s="23" t="s">
        <v>191</v>
      </c>
      <c r="C92" s="63">
        <v>111004</v>
      </c>
      <c r="D92" s="64" t="s">
        <v>197</v>
      </c>
      <c r="E92" s="20" t="s">
        <v>193</v>
      </c>
      <c r="F92" s="21">
        <v>1</v>
      </c>
      <c r="G92" s="70">
        <v>7956.16</v>
      </c>
      <c r="H92" s="23" t="s">
        <v>29</v>
      </c>
      <c r="I92" s="24">
        <f t="shared" si="6"/>
        <v>10435.299456000001</v>
      </c>
      <c r="J92" s="24">
        <f t="shared" si="7"/>
        <v>10435.299456000001</v>
      </c>
      <c r="K92" s="25" t="s">
        <v>30</v>
      </c>
    </row>
    <row r="93" spans="1:11" s="61" customFormat="1">
      <c r="A93" s="65" t="s">
        <v>198</v>
      </c>
      <c r="B93" s="57"/>
      <c r="C93" s="57"/>
      <c r="D93" s="65" t="s">
        <v>199</v>
      </c>
      <c r="E93" s="57"/>
      <c r="F93" s="57"/>
      <c r="G93" s="57"/>
      <c r="H93" s="57"/>
      <c r="I93" s="66" t="s">
        <v>24</v>
      </c>
      <c r="J93" s="67">
        <f>SUM(J94:J97)</f>
        <v>10340.169108000002</v>
      </c>
      <c r="K93" s="57"/>
    </row>
    <row r="94" spans="1:11" s="61" customFormat="1" ht="16.8">
      <c r="A94" s="17" t="s">
        <v>200</v>
      </c>
      <c r="B94" s="23" t="s">
        <v>32</v>
      </c>
      <c r="C94" s="63">
        <v>86888</v>
      </c>
      <c r="D94" s="64" t="s">
        <v>201</v>
      </c>
      <c r="E94" s="20" t="s">
        <v>123</v>
      </c>
      <c r="F94" s="21">
        <v>3</v>
      </c>
      <c r="G94" s="22">
        <v>407.43</v>
      </c>
      <c r="H94" s="23" t="s">
        <v>29</v>
      </c>
      <c r="I94" s="21">
        <f>G94*1.3116</f>
        <v>534.38518800000008</v>
      </c>
      <c r="J94" s="24">
        <f>I94*F94</f>
        <v>1603.1555640000001</v>
      </c>
      <c r="K94" s="25" t="s">
        <v>30</v>
      </c>
    </row>
    <row r="95" spans="1:11" s="61" customFormat="1" ht="16.8">
      <c r="A95" s="17" t="s">
        <v>202</v>
      </c>
      <c r="B95" s="23" t="s">
        <v>32</v>
      </c>
      <c r="C95" s="63">
        <v>86904</v>
      </c>
      <c r="D95" s="64" t="s">
        <v>203</v>
      </c>
      <c r="E95" s="20" t="s">
        <v>123</v>
      </c>
      <c r="F95" s="21">
        <v>5</v>
      </c>
      <c r="G95" s="22">
        <v>124.76</v>
      </c>
      <c r="H95" s="23" t="s">
        <v>29</v>
      </c>
      <c r="I95" s="21">
        <f>G95*1.3116</f>
        <v>163.63521600000001</v>
      </c>
      <c r="J95" s="21">
        <f>I95*F95</f>
        <v>818.17608000000007</v>
      </c>
      <c r="K95" s="25" t="s">
        <v>30</v>
      </c>
    </row>
    <row r="96" spans="1:11" s="61" customFormat="1" ht="16.8">
      <c r="A96" s="17" t="s">
        <v>204</v>
      </c>
      <c r="B96" s="23" t="s">
        <v>32</v>
      </c>
      <c r="C96" s="63">
        <v>86906</v>
      </c>
      <c r="D96" s="64" t="s">
        <v>205</v>
      </c>
      <c r="E96" s="20" t="s">
        <v>123</v>
      </c>
      <c r="F96" s="21">
        <v>5</v>
      </c>
      <c r="G96" s="22">
        <v>93.86</v>
      </c>
      <c r="H96" s="23" t="s">
        <v>29</v>
      </c>
      <c r="I96" s="21">
        <f>G96*1.3116</f>
        <v>123.10677600000001</v>
      </c>
      <c r="J96" s="21">
        <f>I96*F96</f>
        <v>615.53388000000007</v>
      </c>
      <c r="K96" s="25" t="s">
        <v>30</v>
      </c>
    </row>
    <row r="97" spans="1:11" s="61" customFormat="1" ht="16.8">
      <c r="A97" s="36" t="s">
        <v>206</v>
      </c>
      <c r="B97" s="62" t="s">
        <v>26</v>
      </c>
      <c r="C97" s="63">
        <v>38190</v>
      </c>
      <c r="D97" s="64" t="s">
        <v>207</v>
      </c>
      <c r="E97" s="20" t="s">
        <v>123</v>
      </c>
      <c r="F97" s="21">
        <v>12</v>
      </c>
      <c r="G97" s="22">
        <v>464.02</v>
      </c>
      <c r="H97" s="23" t="s">
        <v>29</v>
      </c>
      <c r="I97" s="21">
        <f>G97*1.3116</f>
        <v>608.60863200000006</v>
      </c>
      <c r="J97" s="40">
        <f>I97*F97</f>
        <v>7303.3035840000011</v>
      </c>
      <c r="K97" s="38" t="s">
        <v>30</v>
      </c>
    </row>
    <row r="98" spans="1:11" s="61" customFormat="1">
      <c r="A98" s="71" t="s">
        <v>208</v>
      </c>
      <c r="B98" s="57"/>
      <c r="C98" s="57"/>
      <c r="D98" s="65" t="s">
        <v>209</v>
      </c>
      <c r="E98" s="57"/>
      <c r="F98" s="57"/>
      <c r="G98" s="57"/>
      <c r="H98" s="57"/>
      <c r="I98" s="66" t="s">
        <v>24</v>
      </c>
      <c r="J98" s="249">
        <f>SUM(J99:J110)</f>
        <v>18864.7428</v>
      </c>
      <c r="K98" s="250"/>
    </row>
    <row r="99" spans="1:11" s="61" customFormat="1" ht="16.8">
      <c r="A99" s="36" t="s">
        <v>210</v>
      </c>
      <c r="B99" s="62" t="s">
        <v>26</v>
      </c>
      <c r="C99" s="63">
        <v>12039</v>
      </c>
      <c r="D99" s="68" t="s">
        <v>211</v>
      </c>
      <c r="E99" s="20" t="s">
        <v>123</v>
      </c>
      <c r="F99" s="21">
        <v>1</v>
      </c>
      <c r="G99" s="22">
        <v>641.79</v>
      </c>
      <c r="H99" s="23" t="s">
        <v>29</v>
      </c>
      <c r="I99" s="21">
        <f t="shared" ref="I99:I110" si="8">G99*1.3116</f>
        <v>841.77176399999996</v>
      </c>
      <c r="J99" s="37">
        <f t="shared" ref="J99:J110" si="9">I99*F99</f>
        <v>841.77176399999996</v>
      </c>
      <c r="K99" s="38" t="s">
        <v>30</v>
      </c>
    </row>
    <row r="100" spans="1:11" s="61" customFormat="1">
      <c r="A100" s="36" t="s">
        <v>212</v>
      </c>
      <c r="B100" s="62" t="s">
        <v>26</v>
      </c>
      <c r="C100" s="63">
        <v>34653</v>
      </c>
      <c r="D100" s="64" t="s">
        <v>213</v>
      </c>
      <c r="E100" s="20" t="s">
        <v>123</v>
      </c>
      <c r="F100" s="21">
        <v>19</v>
      </c>
      <c r="G100" s="22">
        <v>8.4600000000000009</v>
      </c>
      <c r="H100" s="23" t="s">
        <v>29</v>
      </c>
      <c r="I100" s="21">
        <f t="shared" si="8"/>
        <v>11.096136000000001</v>
      </c>
      <c r="J100" s="37">
        <f t="shared" si="9"/>
        <v>210.82658400000003</v>
      </c>
      <c r="K100" s="38" t="s">
        <v>30</v>
      </c>
    </row>
    <row r="101" spans="1:11" s="61" customFormat="1" ht="16.8">
      <c r="A101" s="36" t="s">
        <v>214</v>
      </c>
      <c r="B101" s="62" t="s">
        <v>32</v>
      </c>
      <c r="C101" s="63">
        <v>92867</v>
      </c>
      <c r="D101" s="64" t="s">
        <v>215</v>
      </c>
      <c r="E101" s="20" t="s">
        <v>123</v>
      </c>
      <c r="F101" s="21">
        <v>26</v>
      </c>
      <c r="G101" s="22">
        <v>24.03</v>
      </c>
      <c r="H101" s="23" t="s">
        <v>29</v>
      </c>
      <c r="I101" s="21">
        <f t="shared" si="8"/>
        <v>31.517748000000005</v>
      </c>
      <c r="J101" s="37">
        <f t="shared" si="9"/>
        <v>819.46144800000013</v>
      </c>
      <c r="K101" s="38" t="s">
        <v>30</v>
      </c>
    </row>
    <row r="102" spans="1:11" s="61" customFormat="1" ht="16.8">
      <c r="A102" s="36" t="s">
        <v>216</v>
      </c>
      <c r="B102" s="62" t="s">
        <v>32</v>
      </c>
      <c r="C102" s="63">
        <v>92866</v>
      </c>
      <c r="D102" s="64" t="s">
        <v>217</v>
      </c>
      <c r="E102" s="20" t="s">
        <v>123</v>
      </c>
      <c r="F102" s="21">
        <v>24</v>
      </c>
      <c r="G102" s="22">
        <v>7.8</v>
      </c>
      <c r="H102" s="23" t="s">
        <v>29</v>
      </c>
      <c r="I102" s="21">
        <f t="shared" si="8"/>
        <v>10.23048</v>
      </c>
      <c r="J102" s="37">
        <f t="shared" si="9"/>
        <v>245.53152</v>
      </c>
      <c r="K102" s="38" t="s">
        <v>30</v>
      </c>
    </row>
    <row r="103" spans="1:11" s="61" customFormat="1" ht="25.2">
      <c r="A103" s="36" t="s">
        <v>218</v>
      </c>
      <c r="B103" s="62" t="s">
        <v>32</v>
      </c>
      <c r="C103" s="63">
        <v>91856</v>
      </c>
      <c r="D103" s="68" t="s">
        <v>219</v>
      </c>
      <c r="E103" s="20" t="s">
        <v>34</v>
      </c>
      <c r="F103" s="21">
        <v>70</v>
      </c>
      <c r="G103" s="22">
        <v>11.92</v>
      </c>
      <c r="H103" s="23" t="s">
        <v>29</v>
      </c>
      <c r="I103" s="21">
        <f t="shared" si="8"/>
        <v>15.634272000000001</v>
      </c>
      <c r="J103" s="40">
        <f t="shared" si="9"/>
        <v>1094.39904</v>
      </c>
      <c r="K103" s="38" t="s">
        <v>30</v>
      </c>
    </row>
    <row r="104" spans="1:11" s="61" customFormat="1" ht="16.8">
      <c r="A104" s="36" t="s">
        <v>220</v>
      </c>
      <c r="B104" s="62" t="s">
        <v>32</v>
      </c>
      <c r="C104" s="63">
        <v>95729</v>
      </c>
      <c r="D104" s="64" t="s">
        <v>221</v>
      </c>
      <c r="E104" s="20" t="s">
        <v>34</v>
      </c>
      <c r="F104" s="21">
        <v>117</v>
      </c>
      <c r="G104" s="22">
        <v>8.43</v>
      </c>
      <c r="H104" s="23" t="s">
        <v>29</v>
      </c>
      <c r="I104" s="21">
        <f t="shared" si="8"/>
        <v>11.056788000000001</v>
      </c>
      <c r="J104" s="40">
        <f t="shared" si="9"/>
        <v>1293.6441960000002</v>
      </c>
      <c r="K104" s="38" t="s">
        <v>30</v>
      </c>
    </row>
    <row r="105" spans="1:11" s="61" customFormat="1" ht="16.8">
      <c r="A105" s="36" t="s">
        <v>222</v>
      </c>
      <c r="B105" s="62" t="s">
        <v>32</v>
      </c>
      <c r="C105" s="63">
        <v>91967</v>
      </c>
      <c r="D105" s="64" t="s">
        <v>223</v>
      </c>
      <c r="E105" s="20" t="s">
        <v>123</v>
      </c>
      <c r="F105" s="21">
        <v>3</v>
      </c>
      <c r="G105" s="22">
        <v>53.38</v>
      </c>
      <c r="H105" s="23" t="s">
        <v>29</v>
      </c>
      <c r="I105" s="21">
        <f t="shared" si="8"/>
        <v>70.013208000000006</v>
      </c>
      <c r="J105" s="37">
        <f t="shared" si="9"/>
        <v>210.039624</v>
      </c>
      <c r="K105" s="38" t="s">
        <v>30</v>
      </c>
    </row>
    <row r="106" spans="1:11" s="61" customFormat="1" ht="16.8">
      <c r="A106" s="36" t="s">
        <v>224</v>
      </c>
      <c r="B106" s="62" t="s">
        <v>26</v>
      </c>
      <c r="C106" s="63">
        <v>3799</v>
      </c>
      <c r="D106" s="68" t="s">
        <v>225</v>
      </c>
      <c r="E106" s="20" t="s">
        <v>123</v>
      </c>
      <c r="F106" s="21">
        <v>24</v>
      </c>
      <c r="G106" s="22">
        <v>153.5</v>
      </c>
      <c r="H106" s="23" t="s">
        <v>29</v>
      </c>
      <c r="I106" s="21">
        <f t="shared" si="8"/>
        <v>201.3306</v>
      </c>
      <c r="J106" s="40">
        <f t="shared" si="9"/>
        <v>4831.9344000000001</v>
      </c>
      <c r="K106" s="38" t="s">
        <v>30</v>
      </c>
    </row>
    <row r="107" spans="1:11" s="61" customFormat="1" ht="16.8">
      <c r="A107" s="36" t="s">
        <v>226</v>
      </c>
      <c r="B107" s="62" t="s">
        <v>32</v>
      </c>
      <c r="C107" s="63">
        <v>91931</v>
      </c>
      <c r="D107" s="68" t="s">
        <v>227</v>
      </c>
      <c r="E107" s="20" t="s">
        <v>34</v>
      </c>
      <c r="F107" s="21">
        <v>254</v>
      </c>
      <c r="G107" s="22">
        <v>9.51</v>
      </c>
      <c r="H107" s="23" t="s">
        <v>29</v>
      </c>
      <c r="I107" s="21">
        <f t="shared" si="8"/>
        <v>12.473316000000001</v>
      </c>
      <c r="J107" s="40">
        <f t="shared" si="9"/>
        <v>3168.222264</v>
      </c>
      <c r="K107" s="38" t="s">
        <v>30</v>
      </c>
    </row>
    <row r="108" spans="1:11" s="61" customFormat="1" ht="16.8">
      <c r="A108" s="36" t="s">
        <v>228</v>
      </c>
      <c r="B108" s="62" t="s">
        <v>32</v>
      </c>
      <c r="C108" s="63">
        <v>91925</v>
      </c>
      <c r="D108" s="68" t="s">
        <v>229</v>
      </c>
      <c r="E108" s="20" t="s">
        <v>34</v>
      </c>
      <c r="F108" s="21">
        <v>208</v>
      </c>
      <c r="G108" s="22">
        <v>3.71</v>
      </c>
      <c r="H108" s="23" t="s">
        <v>29</v>
      </c>
      <c r="I108" s="21">
        <f t="shared" si="8"/>
        <v>4.8660360000000003</v>
      </c>
      <c r="J108" s="40">
        <f t="shared" si="9"/>
        <v>1012.135488</v>
      </c>
      <c r="K108" s="38" t="s">
        <v>30</v>
      </c>
    </row>
    <row r="109" spans="1:11" s="61" customFormat="1" ht="16.8">
      <c r="A109" s="36" t="s">
        <v>230</v>
      </c>
      <c r="B109" s="62" t="s">
        <v>32</v>
      </c>
      <c r="C109" s="63">
        <v>91926</v>
      </c>
      <c r="D109" s="68" t="s">
        <v>231</v>
      </c>
      <c r="E109" s="20" t="s">
        <v>34</v>
      </c>
      <c r="F109" s="21">
        <v>852</v>
      </c>
      <c r="G109" s="22">
        <v>3.78</v>
      </c>
      <c r="H109" s="23" t="s">
        <v>29</v>
      </c>
      <c r="I109" s="21">
        <f t="shared" si="8"/>
        <v>4.9578480000000003</v>
      </c>
      <c r="J109" s="40">
        <f t="shared" si="9"/>
        <v>4224.0864959999999</v>
      </c>
      <c r="K109" s="38" t="s">
        <v>30</v>
      </c>
    </row>
    <row r="110" spans="1:11" s="61" customFormat="1" ht="16.8">
      <c r="A110" s="36" t="s">
        <v>232</v>
      </c>
      <c r="B110" s="62" t="s">
        <v>32</v>
      </c>
      <c r="C110" s="63">
        <v>91991</v>
      </c>
      <c r="D110" s="64" t="s">
        <v>233</v>
      </c>
      <c r="E110" s="20" t="s">
        <v>123</v>
      </c>
      <c r="F110" s="21">
        <v>22</v>
      </c>
      <c r="G110" s="22">
        <v>31.63</v>
      </c>
      <c r="H110" s="23" t="s">
        <v>29</v>
      </c>
      <c r="I110" s="21">
        <f t="shared" si="8"/>
        <v>41.485908000000002</v>
      </c>
      <c r="J110" s="37">
        <f t="shared" si="9"/>
        <v>912.689976</v>
      </c>
      <c r="K110" s="38" t="s">
        <v>30</v>
      </c>
    </row>
    <row r="111" spans="1:11" ht="5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</row>
    <row r="113" spans="1:10" s="52" customFormat="1" ht="10.199999999999999">
      <c r="A113" s="52" t="s">
        <v>237</v>
      </c>
      <c r="C113" s="251" t="s">
        <v>238</v>
      </c>
      <c r="D113" s="252"/>
      <c r="E113" s="252"/>
      <c r="F113" s="252"/>
      <c r="G113" s="252"/>
      <c r="H113" s="252"/>
      <c r="I113" s="252"/>
      <c r="J113" s="253"/>
    </row>
    <row r="114" spans="1:10" s="52" customFormat="1" ht="10.199999999999999"/>
    <row r="115" spans="1:10" s="52" customFormat="1" ht="10.199999999999999">
      <c r="A115" s="54" t="s">
        <v>239</v>
      </c>
      <c r="J115" s="55"/>
    </row>
    <row r="116" spans="1:10">
      <c r="A116" s="254"/>
      <c r="B116" s="255"/>
      <c r="C116" s="255"/>
      <c r="D116" s="255"/>
      <c r="E116" s="255"/>
      <c r="F116" s="255"/>
      <c r="G116" s="255"/>
      <c r="H116" s="255"/>
      <c r="I116" s="255"/>
      <c r="J116" s="256"/>
    </row>
    <row r="117" spans="1:10">
      <c r="A117" s="257"/>
      <c r="B117" s="258"/>
      <c r="C117" s="258"/>
      <c r="D117" s="258"/>
      <c r="E117" s="258"/>
      <c r="F117" s="258"/>
      <c r="G117" s="258"/>
      <c r="H117" s="258"/>
      <c r="I117" s="258"/>
      <c r="J117" s="259"/>
    </row>
    <row r="118" spans="1:10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>
      <c r="A119" s="251" t="s">
        <v>240</v>
      </c>
      <c r="B119" s="252"/>
      <c r="C119" s="252"/>
      <c r="D119" s="252"/>
      <c r="E119" s="252"/>
      <c r="F119" s="252"/>
      <c r="G119" s="252"/>
      <c r="H119" s="252"/>
      <c r="I119" s="252"/>
      <c r="J119" s="253"/>
    </row>
    <row r="120" spans="1:10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>
      <c r="A121" s="245" t="s">
        <v>244</v>
      </c>
      <c r="B121" s="246"/>
      <c r="C121" s="246"/>
      <c r="D121" s="246"/>
      <c r="E121" s="246"/>
      <c r="F121" s="246"/>
      <c r="G121" s="246"/>
      <c r="H121" s="246"/>
      <c r="I121" s="246"/>
      <c r="J121" s="247"/>
    </row>
    <row r="122" spans="1:10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>
      <c r="A124" s="51" t="s">
        <v>245</v>
      </c>
      <c r="B124" s="51"/>
      <c r="C124" s="51"/>
      <c r="D124" s="52"/>
      <c r="E124" s="51"/>
      <c r="F124" s="51"/>
      <c r="G124" s="51"/>
      <c r="H124" s="51"/>
      <c r="I124" s="51"/>
      <c r="J124" s="52"/>
    </row>
    <row r="125" spans="1:10">
      <c r="A125" s="53" t="s">
        <v>241</v>
      </c>
      <c r="B125" s="52"/>
      <c r="C125" s="52"/>
      <c r="D125" s="52"/>
      <c r="E125" s="52" t="s">
        <v>243</v>
      </c>
      <c r="F125" s="52"/>
      <c r="G125" s="52"/>
      <c r="H125" s="52"/>
      <c r="I125" s="52"/>
      <c r="J125" s="52"/>
    </row>
    <row r="126" spans="1:10">
      <c r="A126" s="52"/>
      <c r="B126" s="52"/>
      <c r="C126" s="52"/>
      <c r="D126" s="52"/>
      <c r="E126" s="52" t="s">
        <v>247</v>
      </c>
      <c r="F126" s="52"/>
      <c r="G126" s="52"/>
      <c r="H126" s="52"/>
      <c r="I126" s="52"/>
      <c r="J126" s="52"/>
    </row>
    <row r="127" spans="1:10">
      <c r="A127" s="51" t="s">
        <v>246</v>
      </c>
      <c r="B127" s="51"/>
      <c r="C127" s="51"/>
      <c r="D127" s="52"/>
      <c r="E127" s="52" t="s">
        <v>248</v>
      </c>
      <c r="F127" s="52"/>
      <c r="G127" s="52"/>
      <c r="H127" s="52"/>
      <c r="I127" s="52"/>
      <c r="J127" s="52"/>
    </row>
    <row r="128" spans="1:10">
      <c r="A128" s="53" t="s">
        <v>242</v>
      </c>
      <c r="E128" s="50"/>
    </row>
  </sheetData>
  <mergeCells count="14">
    <mergeCell ref="A121:J121"/>
    <mergeCell ref="A8:B8"/>
    <mergeCell ref="F8:K8"/>
    <mergeCell ref="J98:K98"/>
    <mergeCell ref="C113:J113"/>
    <mergeCell ref="A116:J117"/>
    <mergeCell ref="A119:J119"/>
    <mergeCell ref="K6:K7"/>
    <mergeCell ref="A7:I7"/>
    <mergeCell ref="A1:B1"/>
    <mergeCell ref="E1:J1"/>
    <mergeCell ref="A2:B2"/>
    <mergeCell ref="E2:G2"/>
    <mergeCell ref="K3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3" workbookViewId="0">
      <selection activeCell="I15" sqref="I15"/>
    </sheetView>
  </sheetViews>
  <sheetFormatPr defaultRowHeight="13.2"/>
  <cols>
    <col min="1" max="1" width="10.6640625" customWidth="1"/>
    <col min="2" max="3" width="13.33203125" customWidth="1"/>
    <col min="4" max="4" width="58.33203125" customWidth="1"/>
    <col min="5" max="5" width="9.33203125" customWidth="1"/>
    <col min="6" max="6" width="12.44140625" customWidth="1"/>
    <col min="7" max="7" width="15" customWidth="1"/>
    <col min="8" max="8" width="8.77734375" customWidth="1"/>
    <col min="9" max="9" width="15" customWidth="1"/>
    <col min="10" max="10" width="13.109375" customWidth="1"/>
    <col min="11" max="11" width="3.109375" customWidth="1"/>
  </cols>
  <sheetData>
    <row r="1" spans="1:13" ht="16.8">
      <c r="A1" s="242" t="s">
        <v>0</v>
      </c>
      <c r="B1" s="242"/>
      <c r="C1" s="47" t="s">
        <v>234</v>
      </c>
      <c r="D1" s="1" t="s">
        <v>1</v>
      </c>
      <c r="E1" s="242" t="s">
        <v>2</v>
      </c>
      <c r="F1" s="242"/>
      <c r="G1" s="242"/>
      <c r="H1" s="242"/>
      <c r="I1" s="242"/>
      <c r="J1" s="242"/>
    </row>
    <row r="2" spans="1:13" ht="16.8">
      <c r="A2" s="242" t="s">
        <v>3</v>
      </c>
      <c r="B2" s="242"/>
      <c r="C2" s="41" t="s">
        <v>4</v>
      </c>
      <c r="D2" s="42" t="s">
        <v>5</v>
      </c>
      <c r="E2" s="243" t="s">
        <v>6</v>
      </c>
      <c r="F2" s="243"/>
      <c r="G2" s="243"/>
      <c r="H2" s="45" t="s">
        <v>7</v>
      </c>
      <c r="I2" s="46" t="s">
        <v>8</v>
      </c>
      <c r="J2" s="46" t="s">
        <v>9</v>
      </c>
    </row>
    <row r="3" spans="1:13">
      <c r="K3" s="244" t="s">
        <v>235</v>
      </c>
    </row>
    <row r="4" spans="1:13">
      <c r="K4" s="244"/>
    </row>
    <row r="5" spans="1:13">
      <c r="K5" s="244"/>
    </row>
    <row r="6" spans="1:13" ht="21.9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40" t="s">
        <v>20</v>
      </c>
    </row>
    <row r="7" spans="1:13" ht="9" customHeight="1">
      <c r="A7" s="238" t="s">
        <v>236</v>
      </c>
      <c r="B7" s="239"/>
      <c r="C7" s="239"/>
      <c r="D7" s="239"/>
      <c r="E7" s="239"/>
      <c r="F7" s="239"/>
      <c r="G7" s="239"/>
      <c r="H7" s="239"/>
      <c r="I7" s="239"/>
      <c r="J7" s="72">
        <f>F8</f>
        <v>310911.53064216004</v>
      </c>
      <c r="K7" s="241"/>
    </row>
    <row r="8" spans="1:13">
      <c r="A8" s="234">
        <v>1</v>
      </c>
      <c r="B8" s="235"/>
      <c r="C8" s="43"/>
      <c r="D8" s="43" t="s">
        <v>21</v>
      </c>
      <c r="E8" s="44"/>
      <c r="F8" s="236">
        <f>J9+J13+J25+J40+J42+J46+J54+J63+J67+J80+J93+J98</f>
        <v>310911.53064216004</v>
      </c>
      <c r="G8" s="237"/>
      <c r="H8" s="237"/>
      <c r="I8" s="237"/>
      <c r="J8" s="237"/>
      <c r="K8" s="248"/>
    </row>
    <row r="9" spans="1:13" s="61" customFormat="1">
      <c r="A9" s="56" t="s">
        <v>22</v>
      </c>
      <c r="B9" s="57"/>
      <c r="C9" s="57"/>
      <c r="D9" s="56" t="s">
        <v>23</v>
      </c>
      <c r="E9" s="57"/>
      <c r="F9" s="57"/>
      <c r="G9" s="58"/>
      <c r="H9" s="58"/>
      <c r="I9" s="59" t="s">
        <v>24</v>
      </c>
      <c r="J9" s="60">
        <f>SUM(J10:J12)</f>
        <v>3322.9287630000003</v>
      </c>
      <c r="K9" s="57"/>
    </row>
    <row r="10" spans="1:13" s="61" customFormat="1">
      <c r="A10" s="17" t="s">
        <v>25</v>
      </c>
      <c r="B10" s="62" t="s">
        <v>26</v>
      </c>
      <c r="C10" s="63">
        <v>4813</v>
      </c>
      <c r="D10" s="64" t="s">
        <v>27</v>
      </c>
      <c r="E10" s="20" t="s">
        <v>28</v>
      </c>
      <c r="F10" s="21">
        <v>2.5</v>
      </c>
      <c r="G10" s="22">
        <v>445</v>
      </c>
      <c r="H10" s="23" t="s">
        <v>29</v>
      </c>
      <c r="I10" s="21">
        <f>G10*1.3116</f>
        <v>583.66200000000003</v>
      </c>
      <c r="J10" s="24">
        <f>I10*F10</f>
        <v>1459.1550000000002</v>
      </c>
      <c r="K10" s="25" t="s">
        <v>30</v>
      </c>
      <c r="M10" s="61">
        <f>F10*G10</f>
        <v>1112.5</v>
      </c>
    </row>
    <row r="11" spans="1:13" s="61" customFormat="1" ht="16.8">
      <c r="A11" s="17" t="s">
        <v>31</v>
      </c>
      <c r="B11" s="62" t="s">
        <v>32</v>
      </c>
      <c r="C11" s="63">
        <v>99059</v>
      </c>
      <c r="D11" s="64" t="s">
        <v>33</v>
      </c>
      <c r="E11" s="20" t="s">
        <v>34</v>
      </c>
      <c r="F11" s="21">
        <v>52.6</v>
      </c>
      <c r="G11" s="22">
        <v>22.5</v>
      </c>
      <c r="H11" s="23" t="s">
        <v>29</v>
      </c>
      <c r="I11" s="21">
        <f t="shared" ref="I11:I24" si="0">G11*1.3116</f>
        <v>29.511000000000003</v>
      </c>
      <c r="J11" s="24">
        <f>I11*F11</f>
        <v>1552.2786000000001</v>
      </c>
      <c r="K11" s="25" t="s">
        <v>30</v>
      </c>
      <c r="M11" s="61">
        <f t="shared" ref="M11:M74" si="1">F11*G11</f>
        <v>1183.5</v>
      </c>
    </row>
    <row r="12" spans="1:13" s="61" customFormat="1" ht="16.8">
      <c r="A12" s="17" t="s">
        <v>35</v>
      </c>
      <c r="B12" s="62" t="s">
        <v>32</v>
      </c>
      <c r="C12" s="63">
        <v>100576</v>
      </c>
      <c r="D12" s="64" t="s">
        <v>36</v>
      </c>
      <c r="E12" s="20" t="s">
        <v>28</v>
      </c>
      <c r="F12" s="21">
        <v>135.71</v>
      </c>
      <c r="G12" s="22">
        <v>1.75</v>
      </c>
      <c r="H12" s="23" t="s">
        <v>29</v>
      </c>
      <c r="I12" s="21">
        <f t="shared" si="0"/>
        <v>2.2953000000000001</v>
      </c>
      <c r="J12" s="21">
        <f>I12*F12</f>
        <v>311.49516300000005</v>
      </c>
      <c r="K12" s="25" t="s">
        <v>30</v>
      </c>
      <c r="M12" s="61">
        <f t="shared" si="1"/>
        <v>237.49250000000001</v>
      </c>
    </row>
    <row r="13" spans="1:13" s="61" customFormat="1">
      <c r="A13" s="65" t="s">
        <v>37</v>
      </c>
      <c r="B13" s="57"/>
      <c r="C13" s="57"/>
      <c r="D13" s="65" t="s">
        <v>38</v>
      </c>
      <c r="E13" s="57"/>
      <c r="F13" s="57"/>
      <c r="G13" s="57"/>
      <c r="H13" s="57"/>
      <c r="I13" s="66" t="s">
        <v>24</v>
      </c>
      <c r="J13" s="67">
        <f>SUM(J14:J24)</f>
        <v>49174.859758079998</v>
      </c>
      <c r="K13" s="57"/>
      <c r="M13" s="61">
        <f t="shared" si="1"/>
        <v>0</v>
      </c>
    </row>
    <row r="14" spans="1:13" s="61" customFormat="1" ht="16.8">
      <c r="A14" s="17" t="s">
        <v>39</v>
      </c>
      <c r="B14" s="62" t="s">
        <v>32</v>
      </c>
      <c r="C14" s="63">
        <v>96526</v>
      </c>
      <c r="D14" s="64" t="s">
        <v>40</v>
      </c>
      <c r="E14" s="20" t="s">
        <v>41</v>
      </c>
      <c r="F14" s="21">
        <v>11.39</v>
      </c>
      <c r="G14" s="22">
        <v>193</v>
      </c>
      <c r="H14" s="23" t="s">
        <v>29</v>
      </c>
      <c r="I14" s="21">
        <f t="shared" si="0"/>
        <v>253.13880000000003</v>
      </c>
      <c r="J14" s="24">
        <f t="shared" ref="J14:J24" si="2">I14*F14</f>
        <v>2883.2509320000004</v>
      </c>
      <c r="K14" s="25" t="s">
        <v>30</v>
      </c>
      <c r="M14" s="61">
        <f t="shared" si="1"/>
        <v>2198.27</v>
      </c>
    </row>
    <row r="15" spans="1:13" s="61" customFormat="1" ht="25.2">
      <c r="A15" s="17" t="s">
        <v>42</v>
      </c>
      <c r="B15" s="62" t="s">
        <v>32</v>
      </c>
      <c r="C15" s="63">
        <v>100899</v>
      </c>
      <c r="D15" s="68" t="s">
        <v>43</v>
      </c>
      <c r="E15" s="20" t="s">
        <v>34</v>
      </c>
      <c r="F15" s="21">
        <v>200</v>
      </c>
      <c r="G15" s="22">
        <v>80.739999999999995</v>
      </c>
      <c r="H15" s="23" t="s">
        <v>29</v>
      </c>
      <c r="I15" s="21">
        <f t="shared" si="0"/>
        <v>105.898584</v>
      </c>
      <c r="J15" s="24">
        <f t="shared" si="2"/>
        <v>21179.716799999998</v>
      </c>
      <c r="K15" s="25" t="s">
        <v>30</v>
      </c>
      <c r="M15" s="61">
        <f t="shared" si="1"/>
        <v>16147.999999999998</v>
      </c>
    </row>
    <row r="16" spans="1:13" s="61" customFormat="1" ht="16.8">
      <c r="A16" s="17" t="s">
        <v>44</v>
      </c>
      <c r="B16" s="62" t="s">
        <v>32</v>
      </c>
      <c r="C16" s="63">
        <v>101616</v>
      </c>
      <c r="D16" s="64" t="s">
        <v>45</v>
      </c>
      <c r="E16" s="20" t="s">
        <v>28</v>
      </c>
      <c r="F16" s="21">
        <v>29.72</v>
      </c>
      <c r="G16" s="22">
        <v>5.14</v>
      </c>
      <c r="H16" s="23" t="s">
        <v>29</v>
      </c>
      <c r="I16" s="21">
        <f t="shared" si="0"/>
        <v>6.7416239999999998</v>
      </c>
      <c r="J16" s="21">
        <f t="shared" si="2"/>
        <v>200.36106527999999</v>
      </c>
      <c r="K16" s="25" t="s">
        <v>30</v>
      </c>
      <c r="M16" s="61">
        <f t="shared" si="1"/>
        <v>152.76079999999999</v>
      </c>
    </row>
    <row r="17" spans="1:13" s="61" customFormat="1">
      <c r="A17" s="17" t="s">
        <v>46</v>
      </c>
      <c r="B17" s="62" t="s">
        <v>32</v>
      </c>
      <c r="C17" s="63">
        <v>93382</v>
      </c>
      <c r="D17" s="64" t="s">
        <v>47</v>
      </c>
      <c r="E17" s="20" t="s">
        <v>41</v>
      </c>
      <c r="F17" s="21">
        <v>14.08</v>
      </c>
      <c r="G17" s="22">
        <v>29.29</v>
      </c>
      <c r="H17" s="23" t="s">
        <v>29</v>
      </c>
      <c r="I17" s="21">
        <f t="shared" si="0"/>
        <v>38.416764000000001</v>
      </c>
      <c r="J17" s="21">
        <f t="shared" si="2"/>
        <v>540.90803712000002</v>
      </c>
      <c r="K17" s="25" t="s">
        <v>30</v>
      </c>
      <c r="M17" s="61">
        <f t="shared" si="1"/>
        <v>412.40319999999997</v>
      </c>
    </row>
    <row r="18" spans="1:13" s="61" customFormat="1" ht="16.8">
      <c r="A18" s="17" t="s">
        <v>48</v>
      </c>
      <c r="B18" s="62" t="s">
        <v>32</v>
      </c>
      <c r="C18" s="63">
        <v>95240</v>
      </c>
      <c r="D18" s="64" t="s">
        <v>49</v>
      </c>
      <c r="E18" s="20" t="s">
        <v>28</v>
      </c>
      <c r="F18" s="21">
        <v>29.72</v>
      </c>
      <c r="G18" s="22">
        <v>16.03</v>
      </c>
      <c r="H18" s="23" t="s">
        <v>29</v>
      </c>
      <c r="I18" s="21">
        <f t="shared" si="0"/>
        <v>21.024948000000002</v>
      </c>
      <c r="J18" s="21">
        <f t="shared" si="2"/>
        <v>624.86145456000008</v>
      </c>
      <c r="K18" s="25" t="s">
        <v>30</v>
      </c>
      <c r="M18" s="61">
        <f t="shared" si="1"/>
        <v>476.41160000000002</v>
      </c>
    </row>
    <row r="19" spans="1:13" s="61" customFormat="1" ht="16.8">
      <c r="A19" s="17" t="s">
        <v>50</v>
      </c>
      <c r="B19" s="62" t="s">
        <v>32</v>
      </c>
      <c r="C19" s="63">
        <v>96530</v>
      </c>
      <c r="D19" s="64" t="s">
        <v>51</v>
      </c>
      <c r="E19" s="20" t="s">
        <v>28</v>
      </c>
      <c r="F19" s="21">
        <v>61.26</v>
      </c>
      <c r="G19" s="22">
        <v>130.5</v>
      </c>
      <c r="H19" s="23" t="s">
        <v>29</v>
      </c>
      <c r="I19" s="21">
        <f t="shared" si="0"/>
        <v>171.16380000000001</v>
      </c>
      <c r="J19" s="24">
        <f t="shared" si="2"/>
        <v>10485.494388000001</v>
      </c>
      <c r="K19" s="25" t="s">
        <v>30</v>
      </c>
      <c r="M19" s="61">
        <f t="shared" si="1"/>
        <v>7994.4299999999994</v>
      </c>
    </row>
    <row r="20" spans="1:13" s="61" customFormat="1" ht="25.2">
      <c r="A20" s="17" t="s">
        <v>52</v>
      </c>
      <c r="B20" s="62" t="s">
        <v>32</v>
      </c>
      <c r="C20" s="63">
        <v>104110</v>
      </c>
      <c r="D20" s="68" t="s">
        <v>53</v>
      </c>
      <c r="E20" s="20" t="s">
        <v>54</v>
      </c>
      <c r="F20" s="21">
        <v>78.400000000000006</v>
      </c>
      <c r="G20" s="22">
        <v>18.52</v>
      </c>
      <c r="H20" s="23" t="s">
        <v>29</v>
      </c>
      <c r="I20" s="21">
        <f t="shared" si="0"/>
        <v>24.290832000000002</v>
      </c>
      <c r="J20" s="24">
        <f t="shared" si="2"/>
        <v>1904.4012288000004</v>
      </c>
      <c r="K20" s="25" t="s">
        <v>30</v>
      </c>
      <c r="M20" s="61">
        <f t="shared" si="1"/>
        <v>1451.9680000000001</v>
      </c>
    </row>
    <row r="21" spans="1:13" s="61" customFormat="1" ht="16.8">
      <c r="A21" s="17" t="s">
        <v>55</v>
      </c>
      <c r="B21" s="62" t="s">
        <v>32</v>
      </c>
      <c r="C21" s="63">
        <v>96545</v>
      </c>
      <c r="D21" s="64" t="s">
        <v>56</v>
      </c>
      <c r="E21" s="20" t="s">
        <v>54</v>
      </c>
      <c r="F21" s="21">
        <v>161.19999999999999</v>
      </c>
      <c r="G21" s="22">
        <v>16.16</v>
      </c>
      <c r="H21" s="23" t="s">
        <v>57</v>
      </c>
      <c r="I21" s="21">
        <f t="shared" si="0"/>
        <v>21.195456</v>
      </c>
      <c r="J21" s="24">
        <f t="shared" si="2"/>
        <v>3416.7075071999998</v>
      </c>
      <c r="K21" s="25" t="s">
        <v>30</v>
      </c>
      <c r="M21" s="61">
        <f t="shared" si="1"/>
        <v>2604.9919999999997</v>
      </c>
    </row>
    <row r="22" spans="1:13" s="61" customFormat="1" ht="25.2">
      <c r="A22" s="17" t="s">
        <v>58</v>
      </c>
      <c r="B22" s="62" t="s">
        <v>32</v>
      </c>
      <c r="C22" s="63">
        <v>104108</v>
      </c>
      <c r="D22" s="68" t="s">
        <v>59</v>
      </c>
      <c r="E22" s="20" t="s">
        <v>54</v>
      </c>
      <c r="F22" s="21">
        <v>29.6</v>
      </c>
      <c r="G22" s="22">
        <v>14.45</v>
      </c>
      <c r="H22" s="23" t="s">
        <v>57</v>
      </c>
      <c r="I22" s="21">
        <f t="shared" si="0"/>
        <v>18.95262</v>
      </c>
      <c r="J22" s="21">
        <f t="shared" si="2"/>
        <v>560.99755200000004</v>
      </c>
      <c r="K22" s="25" t="s">
        <v>30</v>
      </c>
      <c r="M22" s="61">
        <f t="shared" si="1"/>
        <v>427.72</v>
      </c>
    </row>
    <row r="23" spans="1:13" s="61" customFormat="1" ht="25.2">
      <c r="A23" s="17" t="s">
        <v>60</v>
      </c>
      <c r="B23" s="62" t="s">
        <v>32</v>
      </c>
      <c r="C23" s="63">
        <v>96555</v>
      </c>
      <c r="D23" s="68" t="s">
        <v>61</v>
      </c>
      <c r="E23" s="20" t="s">
        <v>41</v>
      </c>
      <c r="F23" s="21">
        <v>4.5999999999999996</v>
      </c>
      <c r="G23" s="22">
        <v>638.54999999999995</v>
      </c>
      <c r="H23" s="23" t="s">
        <v>29</v>
      </c>
      <c r="I23" s="21">
        <f t="shared" si="0"/>
        <v>837.52218000000005</v>
      </c>
      <c r="J23" s="24">
        <f t="shared" si="2"/>
        <v>3852.6020279999998</v>
      </c>
      <c r="K23" s="25" t="s">
        <v>30</v>
      </c>
      <c r="M23" s="61">
        <f t="shared" si="1"/>
        <v>2937.3299999999995</v>
      </c>
    </row>
    <row r="24" spans="1:13" s="61" customFormat="1">
      <c r="A24" s="17" t="s">
        <v>62</v>
      </c>
      <c r="B24" s="62" t="s">
        <v>32</v>
      </c>
      <c r="C24" s="63">
        <v>98557</v>
      </c>
      <c r="D24" s="64" t="s">
        <v>63</v>
      </c>
      <c r="E24" s="20" t="s">
        <v>28</v>
      </c>
      <c r="F24" s="21">
        <v>56.14</v>
      </c>
      <c r="G24" s="22">
        <v>47.88</v>
      </c>
      <c r="H24" s="23" t="s">
        <v>29</v>
      </c>
      <c r="I24" s="21">
        <f t="shared" si="0"/>
        <v>62.799408000000007</v>
      </c>
      <c r="J24" s="24">
        <f t="shared" si="2"/>
        <v>3525.5587651200003</v>
      </c>
      <c r="K24" s="25" t="s">
        <v>30</v>
      </c>
      <c r="M24" s="61">
        <f t="shared" si="1"/>
        <v>2687.9832000000001</v>
      </c>
    </row>
    <row r="25" spans="1:13" s="61" customFormat="1">
      <c r="A25" s="65" t="s">
        <v>64</v>
      </c>
      <c r="B25" s="57"/>
      <c r="C25" s="57"/>
      <c r="D25" s="65" t="s">
        <v>65</v>
      </c>
      <c r="E25" s="57"/>
      <c r="F25" s="57"/>
      <c r="G25" s="57"/>
      <c r="H25" s="57"/>
      <c r="I25" s="66" t="s">
        <v>24</v>
      </c>
      <c r="J25" s="67">
        <f>J26+J32+J38</f>
        <v>43308.628683000003</v>
      </c>
      <c r="K25" s="57"/>
      <c r="M25" s="61">
        <f t="shared" si="1"/>
        <v>0</v>
      </c>
    </row>
    <row r="26" spans="1:13" s="61" customFormat="1">
      <c r="A26" s="65" t="s">
        <v>66</v>
      </c>
      <c r="B26" s="57"/>
      <c r="C26" s="57"/>
      <c r="D26" s="65" t="s">
        <v>67</v>
      </c>
      <c r="E26" s="57"/>
      <c r="F26" s="57"/>
      <c r="G26" s="57"/>
      <c r="H26" s="57"/>
      <c r="I26" s="66" t="s">
        <v>24</v>
      </c>
      <c r="J26" s="67">
        <f>SUM(J27:J31)</f>
        <v>17658.145823520001</v>
      </c>
      <c r="K26" s="57"/>
      <c r="M26" s="61">
        <f t="shared" si="1"/>
        <v>0</v>
      </c>
    </row>
    <row r="27" spans="1:13" s="61" customFormat="1" ht="16.8">
      <c r="A27" s="17" t="s">
        <v>68</v>
      </c>
      <c r="B27" s="62" t="s">
        <v>32</v>
      </c>
      <c r="C27" s="63">
        <v>92269</v>
      </c>
      <c r="D27" s="64" t="s">
        <v>69</v>
      </c>
      <c r="E27" s="20" t="s">
        <v>28</v>
      </c>
      <c r="F27" s="21">
        <v>56.84</v>
      </c>
      <c r="G27" s="22">
        <v>140.83000000000001</v>
      </c>
      <c r="H27" s="23" t="s">
        <v>29</v>
      </c>
      <c r="I27" s="21">
        <f>G27*1.3116</f>
        <v>184.71262800000002</v>
      </c>
      <c r="J27" s="24">
        <f>I27*F27</f>
        <v>10499.065775520003</v>
      </c>
      <c r="K27" s="25" t="s">
        <v>30</v>
      </c>
      <c r="M27" s="61">
        <f t="shared" si="1"/>
        <v>8004.7772000000014</v>
      </c>
    </row>
    <row r="28" spans="1:13" s="61" customFormat="1" ht="25.2">
      <c r="A28" s="17" t="s">
        <v>70</v>
      </c>
      <c r="B28" s="62" t="s">
        <v>32</v>
      </c>
      <c r="C28" s="63">
        <v>104110</v>
      </c>
      <c r="D28" s="68" t="s">
        <v>53</v>
      </c>
      <c r="E28" s="20" t="s">
        <v>54</v>
      </c>
      <c r="F28" s="21">
        <v>47.4</v>
      </c>
      <c r="G28" s="22">
        <v>18.52</v>
      </c>
      <c r="H28" s="23" t="s">
        <v>29</v>
      </c>
      <c r="I28" s="21">
        <f>G28*1.3116</f>
        <v>24.290832000000002</v>
      </c>
      <c r="J28" s="24">
        <f>I28*F28</f>
        <v>1151.3854368</v>
      </c>
      <c r="K28" s="25" t="s">
        <v>30</v>
      </c>
      <c r="M28" s="61">
        <f t="shared" si="1"/>
        <v>877.84799999999996</v>
      </c>
    </row>
    <row r="29" spans="1:13" s="61" customFormat="1" ht="25.2">
      <c r="A29" s="17" t="s">
        <v>71</v>
      </c>
      <c r="B29" s="62" t="s">
        <v>32</v>
      </c>
      <c r="C29" s="63">
        <v>104108</v>
      </c>
      <c r="D29" s="68" t="s">
        <v>59</v>
      </c>
      <c r="E29" s="20" t="s">
        <v>54</v>
      </c>
      <c r="F29" s="21">
        <v>200</v>
      </c>
      <c r="G29" s="22">
        <v>14.45</v>
      </c>
      <c r="H29" s="23" t="s">
        <v>29</v>
      </c>
      <c r="I29" s="21">
        <f>G29*1.3116</f>
        <v>18.95262</v>
      </c>
      <c r="J29" s="24">
        <f>I29*F29</f>
        <v>3790.5239999999999</v>
      </c>
      <c r="K29" s="25" t="s">
        <v>30</v>
      </c>
      <c r="M29" s="61">
        <f t="shared" si="1"/>
        <v>2890</v>
      </c>
    </row>
    <row r="30" spans="1:13" s="61" customFormat="1" ht="25.2">
      <c r="A30" s="17" t="s">
        <v>72</v>
      </c>
      <c r="B30" s="62" t="s">
        <v>32</v>
      </c>
      <c r="C30" s="63">
        <v>94971</v>
      </c>
      <c r="D30" s="68" t="s">
        <v>73</v>
      </c>
      <c r="E30" s="20" t="s">
        <v>41</v>
      </c>
      <c r="F30" s="21">
        <v>2.44</v>
      </c>
      <c r="G30" s="22">
        <v>452.96</v>
      </c>
      <c r="H30" s="23" t="s">
        <v>29</v>
      </c>
      <c r="I30" s="21">
        <f>G30*1.3116</f>
        <v>594.10233600000004</v>
      </c>
      <c r="J30" s="24">
        <f>I30*F30</f>
        <v>1449.6096998400001</v>
      </c>
      <c r="K30" s="25" t="s">
        <v>30</v>
      </c>
      <c r="M30" s="61">
        <f t="shared" si="1"/>
        <v>1105.2223999999999</v>
      </c>
    </row>
    <row r="31" spans="1:13" s="61" customFormat="1" ht="16.8">
      <c r="A31" s="17" t="s">
        <v>74</v>
      </c>
      <c r="B31" s="62" t="s">
        <v>32</v>
      </c>
      <c r="C31" s="63">
        <v>103670</v>
      </c>
      <c r="D31" s="64" t="s">
        <v>75</v>
      </c>
      <c r="E31" s="20" t="s">
        <v>41</v>
      </c>
      <c r="F31" s="21">
        <v>2.44</v>
      </c>
      <c r="G31" s="22">
        <v>239.84</v>
      </c>
      <c r="H31" s="23" t="s">
        <v>29</v>
      </c>
      <c r="I31" s="21">
        <f>G31*1.3116</f>
        <v>314.57414400000005</v>
      </c>
      <c r="J31" s="21">
        <f>I31*F31</f>
        <v>767.56091136000009</v>
      </c>
      <c r="K31" s="25" t="s">
        <v>30</v>
      </c>
      <c r="M31" s="61">
        <f t="shared" si="1"/>
        <v>585.20960000000002</v>
      </c>
    </row>
    <row r="32" spans="1:13" s="61" customFormat="1">
      <c r="A32" s="65" t="s">
        <v>76</v>
      </c>
      <c r="B32" s="57"/>
      <c r="C32" s="57"/>
      <c r="D32" s="65" t="s">
        <v>77</v>
      </c>
      <c r="E32" s="57"/>
      <c r="F32" s="57"/>
      <c r="G32" s="57"/>
      <c r="H32" s="57"/>
      <c r="I32" s="66" t="s">
        <v>24</v>
      </c>
      <c r="J32" s="67">
        <f>SUM(J33:J37)</f>
        <v>16760.217643200001</v>
      </c>
      <c r="K32" s="57"/>
      <c r="M32" s="61">
        <f t="shared" si="1"/>
        <v>0</v>
      </c>
    </row>
    <row r="33" spans="1:13" s="61" customFormat="1">
      <c r="A33" s="17" t="s">
        <v>78</v>
      </c>
      <c r="B33" s="62" t="s">
        <v>32</v>
      </c>
      <c r="C33" s="63">
        <v>92270</v>
      </c>
      <c r="D33" s="64" t="s">
        <v>79</v>
      </c>
      <c r="E33" s="20" t="s">
        <v>28</v>
      </c>
      <c r="F33" s="21">
        <v>56.84</v>
      </c>
      <c r="G33" s="22">
        <v>112.45</v>
      </c>
      <c r="H33" s="23" t="s">
        <v>29</v>
      </c>
      <c r="I33" s="21">
        <f>G33*1.3116</f>
        <v>147.48942000000002</v>
      </c>
      <c r="J33" s="24">
        <f>I33*F33</f>
        <v>8383.2986328000025</v>
      </c>
      <c r="K33" s="25" t="s">
        <v>30</v>
      </c>
      <c r="M33" s="61">
        <f t="shared" si="1"/>
        <v>6391.6580000000004</v>
      </c>
    </row>
    <row r="34" spans="1:13" s="61" customFormat="1" ht="25.2">
      <c r="A34" s="17" t="s">
        <v>80</v>
      </c>
      <c r="B34" s="62" t="s">
        <v>32</v>
      </c>
      <c r="C34" s="63">
        <v>104110</v>
      </c>
      <c r="D34" s="68" t="s">
        <v>53</v>
      </c>
      <c r="E34" s="20" t="s">
        <v>54</v>
      </c>
      <c r="F34" s="21">
        <v>60.6</v>
      </c>
      <c r="G34" s="22">
        <v>18.52</v>
      </c>
      <c r="H34" s="23" t="s">
        <v>29</v>
      </c>
      <c r="I34" s="21">
        <f>G34*1.3116</f>
        <v>24.290832000000002</v>
      </c>
      <c r="J34" s="24">
        <f>I34*F34</f>
        <v>1472.0244192000002</v>
      </c>
      <c r="K34" s="25" t="s">
        <v>30</v>
      </c>
      <c r="M34" s="61">
        <f t="shared" si="1"/>
        <v>1122.3119999999999</v>
      </c>
    </row>
    <row r="35" spans="1:13" s="61" customFormat="1" ht="25.2">
      <c r="A35" s="17" t="s">
        <v>81</v>
      </c>
      <c r="B35" s="62" t="s">
        <v>32</v>
      </c>
      <c r="C35" s="63">
        <v>104108</v>
      </c>
      <c r="D35" s="68" t="s">
        <v>82</v>
      </c>
      <c r="E35" s="20" t="s">
        <v>54</v>
      </c>
      <c r="F35" s="21">
        <v>194.6</v>
      </c>
      <c r="G35" s="22">
        <v>14.45</v>
      </c>
      <c r="H35" s="23" t="s">
        <v>29</v>
      </c>
      <c r="I35" s="21">
        <f>G35*1.3116</f>
        <v>18.95262</v>
      </c>
      <c r="J35" s="24">
        <f>I35*F35</f>
        <v>3688.1798519999998</v>
      </c>
      <c r="K35" s="25" t="s">
        <v>30</v>
      </c>
      <c r="M35" s="61">
        <f t="shared" si="1"/>
        <v>2811.97</v>
      </c>
    </row>
    <row r="36" spans="1:13" s="61" customFormat="1" ht="25.2">
      <c r="A36" s="17" t="s">
        <v>83</v>
      </c>
      <c r="B36" s="62" t="s">
        <v>32</v>
      </c>
      <c r="C36" s="63">
        <v>94971</v>
      </c>
      <c r="D36" s="68" t="s">
        <v>73</v>
      </c>
      <c r="E36" s="20" t="s">
        <v>41</v>
      </c>
      <c r="F36" s="21">
        <v>3.54</v>
      </c>
      <c r="G36" s="22">
        <v>452.96</v>
      </c>
      <c r="H36" s="23" t="s">
        <v>29</v>
      </c>
      <c r="I36" s="21">
        <f>G36*1.3116</f>
        <v>594.10233600000004</v>
      </c>
      <c r="J36" s="24">
        <f>I36*F36</f>
        <v>2103.1222694400003</v>
      </c>
      <c r="K36" s="25" t="s">
        <v>30</v>
      </c>
      <c r="M36" s="61">
        <f t="shared" si="1"/>
        <v>1603.4784</v>
      </c>
    </row>
    <row r="37" spans="1:13" s="61" customFormat="1" ht="16.8">
      <c r="A37" s="17" t="s">
        <v>84</v>
      </c>
      <c r="B37" s="62" t="s">
        <v>32</v>
      </c>
      <c r="C37" s="63">
        <v>103670</v>
      </c>
      <c r="D37" s="64" t="s">
        <v>75</v>
      </c>
      <c r="E37" s="20" t="s">
        <v>41</v>
      </c>
      <c r="F37" s="21">
        <v>3.54</v>
      </c>
      <c r="G37" s="22">
        <v>239.84</v>
      </c>
      <c r="H37" s="23" t="s">
        <v>29</v>
      </c>
      <c r="I37" s="21">
        <f>G37*1.3116</f>
        <v>314.57414400000005</v>
      </c>
      <c r="J37" s="24">
        <f>I37*F37</f>
        <v>1113.5924697600001</v>
      </c>
      <c r="K37" s="25" t="s">
        <v>30</v>
      </c>
      <c r="M37" s="61">
        <f t="shared" si="1"/>
        <v>849.03359999999998</v>
      </c>
    </row>
    <row r="38" spans="1:13" s="61" customFormat="1">
      <c r="A38" s="65" t="s">
        <v>85</v>
      </c>
      <c r="B38" s="57"/>
      <c r="C38" s="57"/>
      <c r="D38" s="65" t="s">
        <v>86</v>
      </c>
      <c r="E38" s="57"/>
      <c r="F38" s="57"/>
      <c r="G38" s="57"/>
      <c r="H38" s="57"/>
      <c r="I38" s="66" t="s">
        <v>24</v>
      </c>
      <c r="J38" s="67">
        <f>J39</f>
        <v>8890.2652162800005</v>
      </c>
      <c r="K38" s="57"/>
      <c r="M38" s="61">
        <f t="shared" si="1"/>
        <v>0</v>
      </c>
    </row>
    <row r="39" spans="1:13" s="61" customFormat="1" ht="25.2">
      <c r="A39" s="17" t="s">
        <v>87</v>
      </c>
      <c r="B39" s="62" t="s">
        <v>26</v>
      </c>
      <c r="C39" s="63">
        <v>3741</v>
      </c>
      <c r="D39" s="68" t="s">
        <v>88</v>
      </c>
      <c r="E39" s="20" t="s">
        <v>28</v>
      </c>
      <c r="F39" s="21">
        <v>92.89</v>
      </c>
      <c r="G39" s="22">
        <v>72.97</v>
      </c>
      <c r="H39" s="23" t="s">
        <v>29</v>
      </c>
      <c r="I39" s="21">
        <f>G39*1.3116</f>
        <v>95.707452000000004</v>
      </c>
      <c r="J39" s="24">
        <f>I39*F39</f>
        <v>8890.2652162800005</v>
      </c>
      <c r="K39" s="25" t="s">
        <v>30</v>
      </c>
      <c r="M39" s="61">
        <f t="shared" si="1"/>
        <v>6778.1832999999997</v>
      </c>
    </row>
    <row r="40" spans="1:13" s="61" customFormat="1">
      <c r="A40" s="65" t="s">
        <v>89</v>
      </c>
      <c r="B40" s="57"/>
      <c r="C40" s="57"/>
      <c r="D40" s="65" t="s">
        <v>90</v>
      </c>
      <c r="E40" s="57"/>
      <c r="F40" s="57"/>
      <c r="G40" s="57"/>
      <c r="H40" s="57"/>
      <c r="I40" s="66" t="s">
        <v>24</v>
      </c>
      <c r="J40" s="67">
        <f>J41</f>
        <v>25598.310034680006</v>
      </c>
      <c r="K40" s="57"/>
      <c r="M40" s="61">
        <f t="shared" si="1"/>
        <v>0</v>
      </c>
    </row>
    <row r="41" spans="1:13" s="61" customFormat="1" ht="25.2">
      <c r="A41" s="17" t="s">
        <v>91</v>
      </c>
      <c r="B41" s="62" t="s">
        <v>32</v>
      </c>
      <c r="C41" s="63">
        <v>103324</v>
      </c>
      <c r="D41" s="68" t="s">
        <v>92</v>
      </c>
      <c r="E41" s="20" t="s">
        <v>28</v>
      </c>
      <c r="F41" s="21">
        <v>277.11</v>
      </c>
      <c r="G41" s="22">
        <v>70.430000000000007</v>
      </c>
      <c r="H41" s="23" t="s">
        <v>29</v>
      </c>
      <c r="I41" s="21">
        <f>G41*1.3116</f>
        <v>92.375988000000021</v>
      </c>
      <c r="J41" s="24">
        <f>I41*F41</f>
        <v>25598.310034680006</v>
      </c>
      <c r="K41" s="25" t="s">
        <v>30</v>
      </c>
      <c r="M41" s="61">
        <f t="shared" si="1"/>
        <v>19516.857300000003</v>
      </c>
    </row>
    <row r="42" spans="1:13" s="61" customFormat="1">
      <c r="A42" s="65" t="s">
        <v>93</v>
      </c>
      <c r="B42" s="57"/>
      <c r="C42" s="57"/>
      <c r="D42" s="65" t="s">
        <v>94</v>
      </c>
      <c r="E42" s="57"/>
      <c r="F42" s="57"/>
      <c r="G42" s="57"/>
      <c r="H42" s="57"/>
      <c r="I42" s="66" t="s">
        <v>24</v>
      </c>
      <c r="J42" s="67">
        <f>SUM(J43:J45)</f>
        <v>7979.7072460800009</v>
      </c>
      <c r="K42" s="57"/>
      <c r="M42" s="61">
        <f t="shared" si="1"/>
        <v>0</v>
      </c>
    </row>
    <row r="43" spans="1:13" s="61" customFormat="1" ht="25.2">
      <c r="A43" s="17" t="s">
        <v>95</v>
      </c>
      <c r="B43" s="62" t="s">
        <v>32</v>
      </c>
      <c r="C43" s="63">
        <v>92543</v>
      </c>
      <c r="D43" s="68" t="s">
        <v>96</v>
      </c>
      <c r="E43" s="20" t="s">
        <v>28</v>
      </c>
      <c r="F43" s="21">
        <v>53.56</v>
      </c>
      <c r="G43" s="22">
        <v>15.22</v>
      </c>
      <c r="H43" s="23" t="s">
        <v>29</v>
      </c>
      <c r="I43" s="21">
        <f>G43*1.3116</f>
        <v>19.962552000000002</v>
      </c>
      <c r="J43" s="24">
        <f>I43*F43</f>
        <v>1069.1942851200001</v>
      </c>
      <c r="K43" s="25" t="s">
        <v>30</v>
      </c>
      <c r="M43" s="61">
        <f t="shared" si="1"/>
        <v>815.18320000000006</v>
      </c>
    </row>
    <row r="44" spans="1:13" s="61" customFormat="1" ht="25.2">
      <c r="A44" s="17" t="s">
        <v>97</v>
      </c>
      <c r="B44" s="62" t="s">
        <v>32</v>
      </c>
      <c r="C44" s="63">
        <v>94207</v>
      </c>
      <c r="D44" s="68" t="s">
        <v>98</v>
      </c>
      <c r="E44" s="20" t="s">
        <v>28</v>
      </c>
      <c r="F44" s="21">
        <v>53.56</v>
      </c>
      <c r="G44" s="22">
        <v>46.51</v>
      </c>
      <c r="H44" s="23" t="s">
        <v>29</v>
      </c>
      <c r="I44" s="21">
        <f>G44*1.3116</f>
        <v>61.002516</v>
      </c>
      <c r="J44" s="24">
        <f>I44*F44</f>
        <v>3267.2947569600001</v>
      </c>
      <c r="K44" s="25" t="s">
        <v>30</v>
      </c>
      <c r="M44" s="61">
        <f t="shared" si="1"/>
        <v>2491.0756000000001</v>
      </c>
    </row>
    <row r="45" spans="1:13" s="61" customFormat="1" ht="16.8">
      <c r="A45" s="17" t="s">
        <v>99</v>
      </c>
      <c r="B45" s="62" t="s">
        <v>32</v>
      </c>
      <c r="C45" s="69">
        <v>94231</v>
      </c>
      <c r="D45" s="64" t="s">
        <v>100</v>
      </c>
      <c r="E45" s="20" t="s">
        <v>34</v>
      </c>
      <c r="F45" s="21">
        <v>44.5</v>
      </c>
      <c r="G45" s="22">
        <v>62.42</v>
      </c>
      <c r="H45" s="23" t="s">
        <v>29</v>
      </c>
      <c r="I45" s="21">
        <f>G45*1.3116</f>
        <v>81.870072000000008</v>
      </c>
      <c r="J45" s="24">
        <f>I45*F45</f>
        <v>3643.2182040000002</v>
      </c>
      <c r="K45" s="25" t="s">
        <v>30</v>
      </c>
      <c r="M45" s="61">
        <f t="shared" si="1"/>
        <v>2777.69</v>
      </c>
    </row>
    <row r="46" spans="1:13" s="61" customFormat="1">
      <c r="A46" s="65" t="s">
        <v>101</v>
      </c>
      <c r="B46" s="57"/>
      <c r="C46" s="57"/>
      <c r="D46" s="65" t="s">
        <v>102</v>
      </c>
      <c r="E46" s="57"/>
      <c r="F46" s="57"/>
      <c r="G46" s="57"/>
      <c r="H46" s="57"/>
      <c r="I46" s="66" t="s">
        <v>24</v>
      </c>
      <c r="J46" s="67">
        <f>SUM(J47:J53)</f>
        <v>67126.247469720009</v>
      </c>
      <c r="K46" s="57"/>
      <c r="M46" s="61">
        <f t="shared" si="1"/>
        <v>0</v>
      </c>
    </row>
    <row r="47" spans="1:13" s="61" customFormat="1" ht="25.2">
      <c r="A47" s="17" t="s">
        <v>103</v>
      </c>
      <c r="B47" s="62" t="s">
        <v>32</v>
      </c>
      <c r="C47" s="69">
        <v>87904</v>
      </c>
      <c r="D47" s="68" t="s">
        <v>104</v>
      </c>
      <c r="E47" s="20" t="s">
        <v>28</v>
      </c>
      <c r="F47" s="21">
        <v>579.16999999999996</v>
      </c>
      <c r="G47" s="22">
        <v>8.15</v>
      </c>
      <c r="H47" s="23" t="s">
        <v>29</v>
      </c>
      <c r="I47" s="21">
        <f t="shared" ref="I47:I53" si="3">G47*1.3116</f>
        <v>10.689540000000001</v>
      </c>
      <c r="J47" s="24">
        <f t="shared" ref="J47:J53" si="4">I47*F47</f>
        <v>6191.0608818000001</v>
      </c>
      <c r="K47" s="25" t="s">
        <v>30</v>
      </c>
      <c r="M47" s="61">
        <f t="shared" si="1"/>
        <v>4720.2354999999998</v>
      </c>
    </row>
    <row r="48" spans="1:13" s="61" customFormat="1" ht="42">
      <c r="A48" s="17" t="s">
        <v>105</v>
      </c>
      <c r="B48" s="62" t="s">
        <v>32</v>
      </c>
      <c r="C48" s="69">
        <v>87527</v>
      </c>
      <c r="D48" s="68" t="s">
        <v>106</v>
      </c>
      <c r="E48" s="20" t="s">
        <v>28</v>
      </c>
      <c r="F48" s="21">
        <v>301.43</v>
      </c>
      <c r="G48" s="22">
        <v>34.51</v>
      </c>
      <c r="H48" s="23" t="s">
        <v>29</v>
      </c>
      <c r="I48" s="21">
        <f t="shared" si="3"/>
        <v>45.263316000000003</v>
      </c>
      <c r="J48" s="24">
        <f t="shared" si="4"/>
        <v>13643.721341880002</v>
      </c>
      <c r="K48" s="25" t="s">
        <v>30</v>
      </c>
      <c r="M48" s="61">
        <f t="shared" si="1"/>
        <v>10402.3493</v>
      </c>
    </row>
    <row r="49" spans="1:13" s="61" customFormat="1" ht="25.2">
      <c r="A49" s="17" t="s">
        <v>107</v>
      </c>
      <c r="B49" s="62" t="s">
        <v>32</v>
      </c>
      <c r="C49" s="69">
        <v>87775</v>
      </c>
      <c r="D49" s="68" t="s">
        <v>108</v>
      </c>
      <c r="E49" s="20" t="s">
        <v>28</v>
      </c>
      <c r="F49" s="21">
        <v>277.74</v>
      </c>
      <c r="G49" s="22">
        <v>45.48</v>
      </c>
      <c r="H49" s="23" t="s">
        <v>29</v>
      </c>
      <c r="I49" s="21">
        <f t="shared" si="3"/>
        <v>59.651567999999997</v>
      </c>
      <c r="J49" s="24">
        <f t="shared" si="4"/>
        <v>16567.626496320001</v>
      </c>
      <c r="K49" s="25" t="s">
        <v>30</v>
      </c>
      <c r="M49" s="61">
        <f t="shared" si="1"/>
        <v>12631.6152</v>
      </c>
    </row>
    <row r="50" spans="1:13" s="61" customFormat="1" ht="16.8">
      <c r="A50" s="17" t="s">
        <v>109</v>
      </c>
      <c r="B50" s="62" t="s">
        <v>32</v>
      </c>
      <c r="C50" s="69">
        <v>100322</v>
      </c>
      <c r="D50" s="64" t="s">
        <v>110</v>
      </c>
      <c r="E50" s="20" t="s">
        <v>41</v>
      </c>
      <c r="F50" s="21">
        <v>7.37</v>
      </c>
      <c r="G50" s="22">
        <v>94.83</v>
      </c>
      <c r="H50" s="23" t="s">
        <v>29</v>
      </c>
      <c r="I50" s="21">
        <f t="shared" si="3"/>
        <v>124.37902800000001</v>
      </c>
      <c r="J50" s="21">
        <f t="shared" si="4"/>
        <v>916.6734363600001</v>
      </c>
      <c r="K50" s="25" t="s">
        <v>30</v>
      </c>
      <c r="M50" s="61">
        <f t="shared" si="1"/>
        <v>698.89710000000002</v>
      </c>
    </row>
    <row r="51" spans="1:13" s="61" customFormat="1" ht="16.8">
      <c r="A51" s="17" t="s">
        <v>111</v>
      </c>
      <c r="B51" s="62" t="s">
        <v>32</v>
      </c>
      <c r="C51" s="69">
        <v>98682</v>
      </c>
      <c r="D51" s="68" t="s">
        <v>112</v>
      </c>
      <c r="E51" s="20" t="s">
        <v>28</v>
      </c>
      <c r="F51" s="21">
        <v>65.97</v>
      </c>
      <c r="G51" s="22">
        <v>40.78</v>
      </c>
      <c r="H51" s="23" t="s">
        <v>29</v>
      </c>
      <c r="I51" s="21">
        <f t="shared" si="3"/>
        <v>53.487048000000009</v>
      </c>
      <c r="J51" s="24">
        <f t="shared" si="4"/>
        <v>3528.5405565600004</v>
      </c>
      <c r="K51" s="25" t="s">
        <v>30</v>
      </c>
      <c r="M51" s="61">
        <f t="shared" si="1"/>
        <v>2690.2566000000002</v>
      </c>
    </row>
    <row r="52" spans="1:13" s="61" customFormat="1" ht="25.2">
      <c r="A52" s="17" t="s">
        <v>113</v>
      </c>
      <c r="B52" s="62" t="s">
        <v>32</v>
      </c>
      <c r="C52" s="69">
        <v>87251</v>
      </c>
      <c r="D52" s="68" t="s">
        <v>114</v>
      </c>
      <c r="E52" s="20" t="s">
        <v>28</v>
      </c>
      <c r="F52" s="21">
        <v>35.97</v>
      </c>
      <c r="G52" s="22">
        <v>46.16</v>
      </c>
      <c r="H52" s="23" t="s">
        <v>29</v>
      </c>
      <c r="I52" s="21">
        <f t="shared" si="3"/>
        <v>60.543455999999999</v>
      </c>
      <c r="J52" s="24">
        <f t="shared" si="4"/>
        <v>2177.74811232</v>
      </c>
      <c r="K52" s="25" t="s">
        <v>30</v>
      </c>
      <c r="M52" s="61">
        <f t="shared" si="1"/>
        <v>1660.3751999999997</v>
      </c>
    </row>
    <row r="53" spans="1:13" s="61" customFormat="1" ht="25.2">
      <c r="A53" s="17" t="s">
        <v>115</v>
      </c>
      <c r="B53" s="62" t="s">
        <v>32</v>
      </c>
      <c r="C53" s="69">
        <v>87273</v>
      </c>
      <c r="D53" s="68" t="s">
        <v>116</v>
      </c>
      <c r="E53" s="20" t="s">
        <v>28</v>
      </c>
      <c r="F53" s="21">
        <v>301.43</v>
      </c>
      <c r="G53" s="22">
        <v>60.96</v>
      </c>
      <c r="H53" s="23" t="s">
        <v>29</v>
      </c>
      <c r="I53" s="21">
        <f t="shared" si="3"/>
        <v>79.95513600000001</v>
      </c>
      <c r="J53" s="24">
        <f t="shared" si="4"/>
        <v>24100.876644480002</v>
      </c>
      <c r="K53" s="25" t="s">
        <v>30</v>
      </c>
      <c r="M53" s="61">
        <f t="shared" si="1"/>
        <v>18375.1728</v>
      </c>
    </row>
    <row r="54" spans="1:13" s="61" customFormat="1">
      <c r="A54" s="65" t="s">
        <v>117</v>
      </c>
      <c r="B54" s="57"/>
      <c r="C54" s="57"/>
      <c r="D54" s="65" t="s">
        <v>118</v>
      </c>
      <c r="E54" s="57"/>
      <c r="F54" s="57"/>
      <c r="G54" s="57"/>
      <c r="H54" s="57"/>
      <c r="I54" s="66" t="s">
        <v>24</v>
      </c>
      <c r="J54" s="67">
        <f>J55+J60</f>
        <v>21924.744948000003</v>
      </c>
      <c r="K54" s="57"/>
      <c r="M54" s="61">
        <f t="shared" si="1"/>
        <v>0</v>
      </c>
    </row>
    <row r="55" spans="1:13" s="61" customFormat="1">
      <c r="A55" s="65" t="s">
        <v>119</v>
      </c>
      <c r="B55" s="57"/>
      <c r="C55" s="57"/>
      <c r="D55" s="65" t="s">
        <v>120</v>
      </c>
      <c r="E55" s="57"/>
      <c r="F55" s="57"/>
      <c r="G55" s="57"/>
      <c r="H55" s="57"/>
      <c r="I55" s="66" t="s">
        <v>24</v>
      </c>
      <c r="J55" s="67">
        <f>SUM(J56:J59)</f>
        <v>14805.590004000001</v>
      </c>
      <c r="K55" s="57"/>
      <c r="M55" s="61">
        <f t="shared" si="1"/>
        <v>0</v>
      </c>
    </row>
    <row r="56" spans="1:13" s="61" customFormat="1" ht="16.8">
      <c r="A56" s="17" t="s">
        <v>121</v>
      </c>
      <c r="B56" s="62" t="s">
        <v>26</v>
      </c>
      <c r="C56" s="69">
        <v>39022</v>
      </c>
      <c r="D56" s="68" t="s">
        <v>122</v>
      </c>
      <c r="E56" s="20" t="s">
        <v>123</v>
      </c>
      <c r="F56" s="21">
        <v>3</v>
      </c>
      <c r="G56" s="22">
        <v>499.9</v>
      </c>
      <c r="H56" s="23" t="s">
        <v>29</v>
      </c>
      <c r="I56" s="21">
        <f>G56*1.3116</f>
        <v>655.66884000000005</v>
      </c>
      <c r="J56" s="24">
        <f>I56*F56</f>
        <v>1967.0065200000001</v>
      </c>
      <c r="K56" s="25" t="s">
        <v>30</v>
      </c>
      <c r="M56" s="61">
        <f t="shared" si="1"/>
        <v>1499.6999999999998</v>
      </c>
    </row>
    <row r="57" spans="1:13" s="61" customFormat="1" ht="25.2">
      <c r="A57" s="17" t="s">
        <v>124</v>
      </c>
      <c r="B57" s="62" t="s">
        <v>32</v>
      </c>
      <c r="C57" s="69">
        <v>90820</v>
      </c>
      <c r="D57" s="68" t="s">
        <v>125</v>
      </c>
      <c r="E57" s="20" t="s">
        <v>123</v>
      </c>
      <c r="F57" s="21">
        <v>15</v>
      </c>
      <c r="G57" s="22">
        <v>390.25</v>
      </c>
      <c r="H57" s="23" t="s">
        <v>29</v>
      </c>
      <c r="I57" s="21">
        <f>G57*1.3116</f>
        <v>511.85190000000006</v>
      </c>
      <c r="J57" s="24">
        <f>I57*F57</f>
        <v>7677.7785000000013</v>
      </c>
      <c r="K57" s="25" t="s">
        <v>30</v>
      </c>
      <c r="M57" s="61">
        <f t="shared" si="1"/>
        <v>5853.75</v>
      </c>
    </row>
    <row r="58" spans="1:13" s="61" customFormat="1" ht="25.2">
      <c r="A58" s="17" t="s">
        <v>126</v>
      </c>
      <c r="B58" s="62" t="s">
        <v>32</v>
      </c>
      <c r="C58" s="69">
        <v>90830</v>
      </c>
      <c r="D58" s="68" t="s">
        <v>127</v>
      </c>
      <c r="E58" s="20" t="s">
        <v>123</v>
      </c>
      <c r="F58" s="21">
        <v>9</v>
      </c>
      <c r="G58" s="22">
        <v>176.91</v>
      </c>
      <c r="H58" s="23" t="s">
        <v>29</v>
      </c>
      <c r="I58" s="21">
        <f>G58*1.3116</f>
        <v>232.035156</v>
      </c>
      <c r="J58" s="24">
        <f>I58*F58</f>
        <v>2088.3164040000001</v>
      </c>
      <c r="K58" s="25" t="s">
        <v>30</v>
      </c>
      <c r="M58" s="61">
        <f t="shared" si="1"/>
        <v>1592.19</v>
      </c>
    </row>
    <row r="59" spans="1:13" s="61" customFormat="1" ht="25.2">
      <c r="A59" s="17" t="s">
        <v>128</v>
      </c>
      <c r="B59" s="62" t="s">
        <v>32</v>
      </c>
      <c r="C59" s="69">
        <v>90831</v>
      </c>
      <c r="D59" s="68" t="s">
        <v>129</v>
      </c>
      <c r="E59" s="20" t="s">
        <v>123</v>
      </c>
      <c r="F59" s="21">
        <v>15</v>
      </c>
      <c r="G59" s="22">
        <v>156.16999999999999</v>
      </c>
      <c r="H59" s="23" t="s">
        <v>29</v>
      </c>
      <c r="I59" s="21">
        <f>G59*1.3116</f>
        <v>204.832572</v>
      </c>
      <c r="J59" s="24">
        <f>I59*F59</f>
        <v>3072.4885800000002</v>
      </c>
      <c r="K59" s="25" t="s">
        <v>30</v>
      </c>
      <c r="M59" s="61">
        <f t="shared" si="1"/>
        <v>2342.5499999999997</v>
      </c>
    </row>
    <row r="60" spans="1:13" s="61" customFormat="1">
      <c r="A60" s="65" t="s">
        <v>130</v>
      </c>
      <c r="B60" s="57"/>
      <c r="C60" s="57"/>
      <c r="D60" s="65" t="s">
        <v>131</v>
      </c>
      <c r="E60" s="57"/>
      <c r="F60" s="57"/>
      <c r="G60" s="57"/>
      <c r="H60" s="57"/>
      <c r="I60" s="66" t="s">
        <v>24</v>
      </c>
      <c r="J60" s="67">
        <f>SUM(J61:J62)</f>
        <v>7119.1549440000008</v>
      </c>
      <c r="K60" s="57"/>
      <c r="M60" s="61">
        <f t="shared" si="1"/>
        <v>0</v>
      </c>
    </row>
    <row r="61" spans="1:13" s="61" customFormat="1" ht="25.2">
      <c r="A61" s="17" t="s">
        <v>132</v>
      </c>
      <c r="B61" s="62" t="s">
        <v>32</v>
      </c>
      <c r="C61" s="69">
        <v>94559</v>
      </c>
      <c r="D61" s="68" t="s">
        <v>133</v>
      </c>
      <c r="E61" s="20" t="s">
        <v>28</v>
      </c>
      <c r="F61" s="21">
        <v>6</v>
      </c>
      <c r="G61" s="22">
        <v>789.65</v>
      </c>
      <c r="H61" s="23" t="s">
        <v>29</v>
      </c>
      <c r="I61" s="24">
        <f>G61*1.3116</f>
        <v>1035.7049400000001</v>
      </c>
      <c r="J61" s="24">
        <f>I61*F61</f>
        <v>6214.2296400000005</v>
      </c>
      <c r="K61" s="25" t="s">
        <v>30</v>
      </c>
      <c r="M61" s="61">
        <f t="shared" si="1"/>
        <v>4737.8999999999996</v>
      </c>
    </row>
    <row r="62" spans="1:13" s="61" customFormat="1">
      <c r="A62" s="17" t="s">
        <v>134</v>
      </c>
      <c r="B62" s="62" t="s">
        <v>26</v>
      </c>
      <c r="C62" s="69">
        <v>10499</v>
      </c>
      <c r="D62" s="64" t="s">
        <v>135</v>
      </c>
      <c r="E62" s="20" t="s">
        <v>28</v>
      </c>
      <c r="F62" s="21">
        <v>6</v>
      </c>
      <c r="G62" s="22">
        <v>114.99</v>
      </c>
      <c r="H62" s="23" t="s">
        <v>29</v>
      </c>
      <c r="I62" s="21">
        <f>G62*1.3116</f>
        <v>150.82088400000001</v>
      </c>
      <c r="J62" s="21">
        <f>I62*F62</f>
        <v>904.9253040000001</v>
      </c>
      <c r="K62" s="25" t="s">
        <v>30</v>
      </c>
      <c r="M62" s="61">
        <f t="shared" si="1"/>
        <v>689.93999999999994</v>
      </c>
    </row>
    <row r="63" spans="1:13" s="61" customFormat="1">
      <c r="A63" s="65" t="s">
        <v>136</v>
      </c>
      <c r="B63" s="57"/>
      <c r="C63" s="57"/>
      <c r="D63" s="65" t="s">
        <v>137</v>
      </c>
      <c r="E63" s="57"/>
      <c r="F63" s="57"/>
      <c r="G63" s="57"/>
      <c r="H63" s="57"/>
      <c r="I63" s="66" t="s">
        <v>24</v>
      </c>
      <c r="J63" s="67">
        <f>SUM(J64:J66)</f>
        <v>7864.1450556</v>
      </c>
      <c r="K63" s="57"/>
      <c r="M63" s="61">
        <f t="shared" si="1"/>
        <v>0</v>
      </c>
    </row>
    <row r="64" spans="1:13" s="61" customFormat="1" ht="16.8">
      <c r="A64" s="17" t="s">
        <v>138</v>
      </c>
      <c r="B64" s="62" t="s">
        <v>32</v>
      </c>
      <c r="C64" s="69">
        <v>88489</v>
      </c>
      <c r="D64" s="64" t="s">
        <v>139</v>
      </c>
      <c r="E64" s="20" t="s">
        <v>28</v>
      </c>
      <c r="F64" s="21">
        <v>310.45999999999998</v>
      </c>
      <c r="G64" s="22">
        <v>15.52</v>
      </c>
      <c r="H64" s="23" t="s">
        <v>29</v>
      </c>
      <c r="I64" s="21">
        <f>G64*1.3116</f>
        <v>20.356032000000003</v>
      </c>
      <c r="J64" s="24">
        <f>I64*F64</f>
        <v>6319.7336947200001</v>
      </c>
      <c r="K64" s="25" t="s">
        <v>30</v>
      </c>
      <c r="M64" s="61">
        <f t="shared" si="1"/>
        <v>4818.3391999999994</v>
      </c>
    </row>
    <row r="65" spans="1:13" s="61" customFormat="1" ht="16.8">
      <c r="A65" s="17" t="s">
        <v>140</v>
      </c>
      <c r="B65" s="62" t="s">
        <v>32</v>
      </c>
      <c r="C65" s="69">
        <v>102219</v>
      </c>
      <c r="D65" s="64" t="s">
        <v>141</v>
      </c>
      <c r="E65" s="20" t="s">
        <v>28</v>
      </c>
      <c r="F65" s="21">
        <v>49.14</v>
      </c>
      <c r="G65" s="22">
        <v>14.37</v>
      </c>
      <c r="H65" s="23" t="s">
        <v>29</v>
      </c>
      <c r="I65" s="21">
        <f>G65*1.3116</f>
        <v>18.847692000000002</v>
      </c>
      <c r="J65" s="21">
        <f>I65*F65</f>
        <v>926.17558488000009</v>
      </c>
      <c r="K65" s="25" t="s">
        <v>30</v>
      </c>
      <c r="M65" s="61">
        <f t="shared" si="1"/>
        <v>706.14179999999999</v>
      </c>
    </row>
    <row r="66" spans="1:13" s="61" customFormat="1" ht="16.8">
      <c r="A66" s="17" t="s">
        <v>142</v>
      </c>
      <c r="B66" s="62" t="s">
        <v>32</v>
      </c>
      <c r="C66" s="69">
        <v>100751</v>
      </c>
      <c r="D66" s="64" t="s">
        <v>143</v>
      </c>
      <c r="E66" s="20" t="s">
        <v>28</v>
      </c>
      <c r="F66" s="21">
        <v>12</v>
      </c>
      <c r="G66" s="22">
        <v>39.28</v>
      </c>
      <c r="H66" s="23" t="s">
        <v>29</v>
      </c>
      <c r="I66" s="21">
        <f>G66*1.3116</f>
        <v>51.519648000000004</v>
      </c>
      <c r="J66" s="21">
        <f>I66*F66</f>
        <v>618.23577599999999</v>
      </c>
      <c r="K66" s="25" t="s">
        <v>30</v>
      </c>
      <c r="M66" s="61">
        <f t="shared" si="1"/>
        <v>471.36</v>
      </c>
    </row>
    <row r="67" spans="1:13" s="61" customFormat="1">
      <c r="A67" s="65" t="s">
        <v>144</v>
      </c>
      <c r="B67" s="57"/>
      <c r="C67" s="57"/>
      <c r="D67" s="65" t="s">
        <v>145</v>
      </c>
      <c r="E67" s="57"/>
      <c r="F67" s="57"/>
      <c r="G67" s="57"/>
      <c r="H67" s="57"/>
      <c r="I67" s="66" t="s">
        <v>24</v>
      </c>
      <c r="J67" s="67">
        <f>SUM(J68:J79)</f>
        <v>18737.058540000002</v>
      </c>
      <c r="K67" s="57"/>
      <c r="M67" s="61">
        <f t="shared" si="1"/>
        <v>0</v>
      </c>
    </row>
    <row r="68" spans="1:13" s="61" customFormat="1" ht="16.8">
      <c r="A68" s="17" t="s">
        <v>146</v>
      </c>
      <c r="B68" s="62" t="s">
        <v>32</v>
      </c>
      <c r="C68" s="69">
        <v>94495</v>
      </c>
      <c r="D68" s="64" t="s">
        <v>147</v>
      </c>
      <c r="E68" s="20" t="s">
        <v>123</v>
      </c>
      <c r="F68" s="21">
        <v>14</v>
      </c>
      <c r="G68" s="22">
        <v>71.38</v>
      </c>
      <c r="H68" s="23" t="s">
        <v>29</v>
      </c>
      <c r="I68" s="21">
        <f t="shared" ref="I68:I79" si="5">G68*1.3116</f>
        <v>93.622008000000008</v>
      </c>
      <c r="J68" s="24">
        <f t="shared" ref="J68:J79" si="6">I68*F68</f>
        <v>1310.708112</v>
      </c>
      <c r="K68" s="25" t="s">
        <v>30</v>
      </c>
      <c r="M68" s="61">
        <f t="shared" si="1"/>
        <v>999.31999999999994</v>
      </c>
    </row>
    <row r="69" spans="1:13" s="61" customFormat="1" ht="16.8">
      <c r="A69" s="17" t="s">
        <v>148</v>
      </c>
      <c r="B69" s="62" t="s">
        <v>32</v>
      </c>
      <c r="C69" s="69">
        <v>94490</v>
      </c>
      <c r="D69" s="64" t="s">
        <v>149</v>
      </c>
      <c r="E69" s="20" t="s">
        <v>123</v>
      </c>
      <c r="F69" s="21">
        <v>10</v>
      </c>
      <c r="G69" s="22">
        <v>68.17</v>
      </c>
      <c r="H69" s="23" t="s">
        <v>29</v>
      </c>
      <c r="I69" s="21">
        <f t="shared" si="5"/>
        <v>89.411772000000013</v>
      </c>
      <c r="J69" s="21">
        <f t="shared" si="6"/>
        <v>894.11772000000019</v>
      </c>
      <c r="K69" s="25" t="s">
        <v>30</v>
      </c>
      <c r="M69" s="61">
        <f t="shared" si="1"/>
        <v>681.7</v>
      </c>
    </row>
    <row r="70" spans="1:13" s="61" customFormat="1" ht="25.2">
      <c r="A70" s="17" t="s">
        <v>150</v>
      </c>
      <c r="B70" s="62" t="s">
        <v>32</v>
      </c>
      <c r="C70" s="69">
        <v>102623</v>
      </c>
      <c r="D70" s="68" t="s">
        <v>151</v>
      </c>
      <c r="E70" s="20" t="s">
        <v>123</v>
      </c>
      <c r="F70" s="21">
        <v>2</v>
      </c>
      <c r="G70" s="22">
        <v>966.29</v>
      </c>
      <c r="H70" s="23" t="s">
        <v>29</v>
      </c>
      <c r="I70" s="24">
        <f t="shared" si="5"/>
        <v>1267.3859640000001</v>
      </c>
      <c r="J70" s="24">
        <f t="shared" si="6"/>
        <v>2534.7719280000001</v>
      </c>
      <c r="K70" s="25" t="s">
        <v>30</v>
      </c>
      <c r="M70" s="61">
        <f t="shared" si="1"/>
        <v>1932.58</v>
      </c>
    </row>
    <row r="71" spans="1:13" s="61" customFormat="1" ht="16.8">
      <c r="A71" s="17" t="s">
        <v>152</v>
      </c>
      <c r="B71" s="62" t="s">
        <v>32</v>
      </c>
      <c r="C71" s="69">
        <v>86884</v>
      </c>
      <c r="D71" s="64" t="s">
        <v>153</v>
      </c>
      <c r="E71" s="20" t="s">
        <v>123</v>
      </c>
      <c r="F71" s="21">
        <v>700</v>
      </c>
      <c r="G71" s="22">
        <v>11.58</v>
      </c>
      <c r="H71" s="23" t="s">
        <v>29</v>
      </c>
      <c r="I71" s="21">
        <f t="shared" si="5"/>
        <v>15.188328000000002</v>
      </c>
      <c r="J71" s="24">
        <f t="shared" si="6"/>
        <v>10631.829600000001</v>
      </c>
      <c r="K71" s="25" t="s">
        <v>30</v>
      </c>
      <c r="M71" s="61">
        <f t="shared" si="1"/>
        <v>8106</v>
      </c>
    </row>
    <row r="72" spans="1:13" s="61" customFormat="1" ht="16.8">
      <c r="A72" s="17" t="s">
        <v>154</v>
      </c>
      <c r="B72" s="62" t="s">
        <v>32</v>
      </c>
      <c r="C72" s="69">
        <v>89402</v>
      </c>
      <c r="D72" s="64" t="s">
        <v>155</v>
      </c>
      <c r="E72" s="20" t="s">
        <v>34</v>
      </c>
      <c r="F72" s="21">
        <v>13</v>
      </c>
      <c r="G72" s="22">
        <v>12.05</v>
      </c>
      <c r="H72" s="23" t="s">
        <v>29</v>
      </c>
      <c r="I72" s="21">
        <f t="shared" si="5"/>
        <v>15.804780000000003</v>
      </c>
      <c r="J72" s="21">
        <f t="shared" si="6"/>
        <v>205.46214000000003</v>
      </c>
      <c r="K72" s="25" t="s">
        <v>30</v>
      </c>
      <c r="M72" s="61">
        <f t="shared" si="1"/>
        <v>156.65</v>
      </c>
    </row>
    <row r="73" spans="1:13" s="61" customFormat="1" ht="16.8">
      <c r="A73" s="17" t="s">
        <v>156</v>
      </c>
      <c r="B73" s="62" t="s">
        <v>32</v>
      </c>
      <c r="C73" s="69">
        <v>89403</v>
      </c>
      <c r="D73" s="64" t="s">
        <v>157</v>
      </c>
      <c r="E73" s="20" t="s">
        <v>34</v>
      </c>
      <c r="F73" s="21">
        <v>48</v>
      </c>
      <c r="G73" s="22">
        <v>20.329999999999998</v>
      </c>
      <c r="H73" s="23" t="s">
        <v>29</v>
      </c>
      <c r="I73" s="21">
        <f t="shared" si="5"/>
        <v>26.664828</v>
      </c>
      <c r="J73" s="24">
        <f t="shared" si="6"/>
        <v>1279.911744</v>
      </c>
      <c r="K73" s="25" t="s">
        <v>30</v>
      </c>
      <c r="M73" s="61">
        <f t="shared" si="1"/>
        <v>975.83999999999992</v>
      </c>
    </row>
    <row r="74" spans="1:13" s="61" customFormat="1" ht="16.8">
      <c r="A74" s="17" t="s">
        <v>158</v>
      </c>
      <c r="B74" s="62" t="s">
        <v>32</v>
      </c>
      <c r="C74" s="69">
        <v>89413</v>
      </c>
      <c r="D74" s="68" t="s">
        <v>159</v>
      </c>
      <c r="E74" s="20" t="s">
        <v>123</v>
      </c>
      <c r="F74" s="21">
        <v>20</v>
      </c>
      <c r="G74" s="22">
        <v>11.35</v>
      </c>
      <c r="H74" s="23" t="s">
        <v>29</v>
      </c>
      <c r="I74" s="21">
        <f t="shared" si="5"/>
        <v>14.886660000000001</v>
      </c>
      <c r="J74" s="21">
        <f t="shared" si="6"/>
        <v>297.73320000000001</v>
      </c>
      <c r="K74" s="25" t="s">
        <v>30</v>
      </c>
      <c r="M74" s="61">
        <f t="shared" si="1"/>
        <v>227</v>
      </c>
    </row>
    <row r="75" spans="1:13" s="61" customFormat="1" ht="16.8">
      <c r="A75" s="17" t="s">
        <v>160</v>
      </c>
      <c r="B75" s="62" t="s">
        <v>32</v>
      </c>
      <c r="C75" s="69">
        <v>89362</v>
      </c>
      <c r="D75" s="64" t="s">
        <v>161</v>
      </c>
      <c r="E75" s="20" t="s">
        <v>123</v>
      </c>
      <c r="F75" s="21">
        <v>4</v>
      </c>
      <c r="G75" s="22">
        <v>8.41</v>
      </c>
      <c r="H75" s="23" t="s">
        <v>29</v>
      </c>
      <c r="I75" s="21">
        <f t="shared" si="5"/>
        <v>11.030556000000001</v>
      </c>
      <c r="J75" s="21">
        <f t="shared" si="6"/>
        <v>44.122224000000003</v>
      </c>
      <c r="K75" s="25" t="s">
        <v>30</v>
      </c>
      <c r="M75" s="61">
        <f t="shared" ref="M75:M110" si="7">F75*G75</f>
        <v>33.64</v>
      </c>
    </row>
    <row r="76" spans="1:13" s="61" customFormat="1" ht="16.8">
      <c r="A76" s="17" t="s">
        <v>162</v>
      </c>
      <c r="B76" s="62" t="s">
        <v>32</v>
      </c>
      <c r="C76" s="69">
        <v>89395</v>
      </c>
      <c r="D76" s="64" t="s">
        <v>163</v>
      </c>
      <c r="E76" s="20" t="s">
        <v>123</v>
      </c>
      <c r="F76" s="21">
        <v>22</v>
      </c>
      <c r="G76" s="22">
        <v>11.82</v>
      </c>
      <c r="H76" s="23" t="s">
        <v>29</v>
      </c>
      <c r="I76" s="21">
        <f t="shared" si="5"/>
        <v>15.503112000000002</v>
      </c>
      <c r="J76" s="21">
        <f t="shared" si="6"/>
        <v>341.06846400000006</v>
      </c>
      <c r="K76" s="25" t="s">
        <v>30</v>
      </c>
      <c r="M76" s="61">
        <f t="shared" si="7"/>
        <v>260.04000000000002</v>
      </c>
    </row>
    <row r="77" spans="1:13" s="61" customFormat="1" ht="25.2">
      <c r="A77" s="17" t="s">
        <v>164</v>
      </c>
      <c r="B77" s="62" t="s">
        <v>32</v>
      </c>
      <c r="C77" s="69">
        <v>89366</v>
      </c>
      <c r="D77" s="68" t="s">
        <v>165</v>
      </c>
      <c r="E77" s="20" t="s">
        <v>123</v>
      </c>
      <c r="F77" s="21">
        <v>20</v>
      </c>
      <c r="G77" s="22">
        <v>17.3</v>
      </c>
      <c r="H77" s="23" t="s">
        <v>29</v>
      </c>
      <c r="I77" s="21">
        <f t="shared" si="5"/>
        <v>22.690680000000004</v>
      </c>
      <c r="J77" s="21">
        <f t="shared" si="6"/>
        <v>453.81360000000006</v>
      </c>
      <c r="K77" s="25" t="s">
        <v>30</v>
      </c>
      <c r="M77" s="61">
        <f t="shared" si="7"/>
        <v>346</v>
      </c>
    </row>
    <row r="78" spans="1:13" s="61" customFormat="1" ht="16.8">
      <c r="A78" s="17" t="s">
        <v>166</v>
      </c>
      <c r="B78" s="23" t="s">
        <v>26</v>
      </c>
      <c r="C78" s="63">
        <v>3538</v>
      </c>
      <c r="D78" s="64" t="s">
        <v>167</v>
      </c>
      <c r="E78" s="20" t="s">
        <v>123</v>
      </c>
      <c r="F78" s="21">
        <v>10</v>
      </c>
      <c r="G78" s="22">
        <v>5.73</v>
      </c>
      <c r="H78" s="23" t="s">
        <v>29</v>
      </c>
      <c r="I78" s="21">
        <f t="shared" si="5"/>
        <v>7.5154680000000011</v>
      </c>
      <c r="J78" s="21">
        <f t="shared" si="6"/>
        <v>75.154680000000013</v>
      </c>
      <c r="K78" s="25" t="s">
        <v>30</v>
      </c>
      <c r="M78" s="61">
        <f t="shared" si="7"/>
        <v>57.300000000000004</v>
      </c>
    </row>
    <row r="79" spans="1:13" s="61" customFormat="1" ht="25.2">
      <c r="A79" s="17" t="s">
        <v>168</v>
      </c>
      <c r="B79" s="23" t="s">
        <v>32</v>
      </c>
      <c r="C79" s="63">
        <v>94651</v>
      </c>
      <c r="D79" s="68" t="s">
        <v>169</v>
      </c>
      <c r="E79" s="20" t="s">
        <v>34</v>
      </c>
      <c r="F79" s="21">
        <v>18</v>
      </c>
      <c r="G79" s="22">
        <v>28.31</v>
      </c>
      <c r="H79" s="23" t="s">
        <v>29</v>
      </c>
      <c r="I79" s="21">
        <f t="shared" si="5"/>
        <v>37.131396000000002</v>
      </c>
      <c r="J79" s="21">
        <f t="shared" si="6"/>
        <v>668.36512800000003</v>
      </c>
      <c r="K79" s="25" t="s">
        <v>30</v>
      </c>
      <c r="M79" s="61">
        <f t="shared" si="7"/>
        <v>509.58</v>
      </c>
    </row>
    <row r="80" spans="1:13" s="61" customFormat="1">
      <c r="A80" s="65" t="s">
        <v>170</v>
      </c>
      <c r="B80" s="57"/>
      <c r="C80" s="57"/>
      <c r="D80" s="65" t="s">
        <v>171</v>
      </c>
      <c r="E80" s="57"/>
      <c r="F80" s="57"/>
      <c r="G80" s="57"/>
      <c r="H80" s="57"/>
      <c r="I80" s="66" t="s">
        <v>24</v>
      </c>
      <c r="J80" s="67">
        <f>SUM(J81:J92)</f>
        <v>36669.988236000005</v>
      </c>
      <c r="K80" s="57"/>
      <c r="M80" s="61">
        <f t="shared" si="7"/>
        <v>0</v>
      </c>
    </row>
    <row r="81" spans="1:13" s="61" customFormat="1" ht="25.2">
      <c r="A81" s="17" t="s">
        <v>172</v>
      </c>
      <c r="B81" s="23" t="s">
        <v>32</v>
      </c>
      <c r="C81" s="63">
        <v>89711</v>
      </c>
      <c r="D81" s="68" t="s">
        <v>173</v>
      </c>
      <c r="E81" s="20" t="s">
        <v>34</v>
      </c>
      <c r="F81" s="21">
        <v>36</v>
      </c>
      <c r="G81" s="22">
        <v>18.72</v>
      </c>
      <c r="H81" s="23" t="s">
        <v>29</v>
      </c>
      <c r="I81" s="21">
        <f t="shared" ref="I81:I92" si="8">G81*1.3116</f>
        <v>24.553152000000001</v>
      </c>
      <c r="J81" s="21">
        <f t="shared" ref="J81:J92" si="9">I81*F81</f>
        <v>883.91347200000007</v>
      </c>
      <c r="K81" s="25" t="s">
        <v>30</v>
      </c>
      <c r="M81" s="61">
        <f t="shared" si="7"/>
        <v>673.92</v>
      </c>
    </row>
    <row r="82" spans="1:13" s="61" customFormat="1" ht="16.8">
      <c r="A82" s="17" t="s">
        <v>174</v>
      </c>
      <c r="B82" s="23" t="s">
        <v>32</v>
      </c>
      <c r="C82" s="63">
        <v>89712</v>
      </c>
      <c r="D82" s="68" t="s">
        <v>175</v>
      </c>
      <c r="E82" s="20" t="s">
        <v>34</v>
      </c>
      <c r="F82" s="21">
        <v>24</v>
      </c>
      <c r="G82" s="22">
        <v>26.92</v>
      </c>
      <c r="H82" s="23" t="s">
        <v>29</v>
      </c>
      <c r="I82" s="21">
        <f t="shared" si="8"/>
        <v>35.308272000000002</v>
      </c>
      <c r="J82" s="21">
        <f t="shared" si="9"/>
        <v>847.39852800000006</v>
      </c>
      <c r="K82" s="25" t="s">
        <v>30</v>
      </c>
      <c r="M82" s="61">
        <f t="shared" si="7"/>
        <v>646.08000000000004</v>
      </c>
    </row>
    <row r="83" spans="1:13" s="61" customFormat="1" ht="16.8">
      <c r="A83" s="17" t="s">
        <v>176</v>
      </c>
      <c r="B83" s="23" t="s">
        <v>32</v>
      </c>
      <c r="C83" s="63">
        <v>89714</v>
      </c>
      <c r="D83" s="68" t="s">
        <v>177</v>
      </c>
      <c r="E83" s="20" t="s">
        <v>34</v>
      </c>
      <c r="F83" s="21">
        <v>70</v>
      </c>
      <c r="G83" s="22">
        <v>45.22</v>
      </c>
      <c r="H83" s="23" t="s">
        <v>29</v>
      </c>
      <c r="I83" s="21">
        <f t="shared" si="8"/>
        <v>59.310552000000001</v>
      </c>
      <c r="J83" s="24">
        <f t="shared" si="9"/>
        <v>4151.7386400000005</v>
      </c>
      <c r="K83" s="25" t="s">
        <v>30</v>
      </c>
      <c r="M83" s="61">
        <f t="shared" si="7"/>
        <v>3165.4</v>
      </c>
    </row>
    <row r="84" spans="1:13" s="61" customFormat="1" ht="16.8">
      <c r="A84" s="17" t="s">
        <v>178</v>
      </c>
      <c r="B84" s="23" t="s">
        <v>26</v>
      </c>
      <c r="C84" s="63">
        <v>20144</v>
      </c>
      <c r="D84" s="64" t="s">
        <v>179</v>
      </c>
      <c r="E84" s="20" t="s">
        <v>123</v>
      </c>
      <c r="F84" s="21">
        <v>3</v>
      </c>
      <c r="G84" s="22">
        <v>74.47</v>
      </c>
      <c r="H84" s="23" t="s">
        <v>29</v>
      </c>
      <c r="I84" s="21">
        <f t="shared" si="8"/>
        <v>97.674852000000001</v>
      </c>
      <c r="J84" s="21">
        <f t="shared" si="9"/>
        <v>293.02455600000002</v>
      </c>
      <c r="K84" s="25" t="s">
        <v>30</v>
      </c>
      <c r="M84" s="61">
        <f t="shared" si="7"/>
        <v>223.41</v>
      </c>
    </row>
    <row r="85" spans="1:13" s="61" customFormat="1">
      <c r="A85" s="17" t="s">
        <v>180</v>
      </c>
      <c r="B85" s="23" t="s">
        <v>26</v>
      </c>
      <c r="C85" s="63">
        <v>3659</v>
      </c>
      <c r="D85" s="64" t="s">
        <v>181</v>
      </c>
      <c r="E85" s="20" t="s">
        <v>123</v>
      </c>
      <c r="F85" s="21">
        <v>13</v>
      </c>
      <c r="G85" s="22">
        <v>20.64</v>
      </c>
      <c r="H85" s="23" t="s">
        <v>29</v>
      </c>
      <c r="I85" s="21">
        <f t="shared" si="8"/>
        <v>27.071424000000004</v>
      </c>
      <c r="J85" s="21">
        <f t="shared" si="9"/>
        <v>351.92851200000007</v>
      </c>
      <c r="K85" s="25" t="s">
        <v>30</v>
      </c>
      <c r="M85" s="61">
        <f t="shared" si="7"/>
        <v>268.32</v>
      </c>
    </row>
    <row r="86" spans="1:13" s="61" customFormat="1" ht="16.8">
      <c r="A86" s="17" t="s">
        <v>182</v>
      </c>
      <c r="B86" s="23" t="s">
        <v>26</v>
      </c>
      <c r="C86" s="63">
        <v>20157</v>
      </c>
      <c r="D86" s="64" t="s">
        <v>183</v>
      </c>
      <c r="E86" s="20" t="s">
        <v>123</v>
      </c>
      <c r="F86" s="21">
        <v>20</v>
      </c>
      <c r="G86" s="22">
        <v>39.520000000000003</v>
      </c>
      <c r="H86" s="23" t="s">
        <v>29</v>
      </c>
      <c r="I86" s="21">
        <f t="shared" si="8"/>
        <v>51.834432000000007</v>
      </c>
      <c r="J86" s="24">
        <f t="shared" si="9"/>
        <v>1036.6886400000001</v>
      </c>
      <c r="K86" s="25" t="s">
        <v>30</v>
      </c>
      <c r="M86" s="61">
        <f t="shared" si="7"/>
        <v>790.40000000000009</v>
      </c>
    </row>
    <row r="87" spans="1:13" s="61" customFormat="1" ht="16.8">
      <c r="A87" s="17" t="s">
        <v>184</v>
      </c>
      <c r="B87" s="23" t="s">
        <v>26</v>
      </c>
      <c r="C87" s="63">
        <v>20154</v>
      </c>
      <c r="D87" s="64" t="s">
        <v>185</v>
      </c>
      <c r="E87" s="20" t="s">
        <v>123</v>
      </c>
      <c r="F87" s="21">
        <v>10</v>
      </c>
      <c r="G87" s="22">
        <v>7.49</v>
      </c>
      <c r="H87" s="23" t="s">
        <v>29</v>
      </c>
      <c r="I87" s="21">
        <f t="shared" si="8"/>
        <v>9.8238840000000014</v>
      </c>
      <c r="J87" s="21">
        <f t="shared" si="9"/>
        <v>98.23884000000001</v>
      </c>
      <c r="K87" s="25" t="s">
        <v>30</v>
      </c>
      <c r="M87" s="61">
        <f t="shared" si="7"/>
        <v>74.900000000000006</v>
      </c>
    </row>
    <row r="88" spans="1:13" s="61" customFormat="1" ht="25.2">
      <c r="A88" s="17" t="s">
        <v>186</v>
      </c>
      <c r="B88" s="23" t="s">
        <v>32</v>
      </c>
      <c r="C88" s="63">
        <v>89707</v>
      </c>
      <c r="D88" s="68" t="s">
        <v>187</v>
      </c>
      <c r="E88" s="20" t="s">
        <v>123</v>
      </c>
      <c r="F88" s="21">
        <v>17</v>
      </c>
      <c r="G88" s="22">
        <v>50.81</v>
      </c>
      <c r="H88" s="23" t="s">
        <v>29</v>
      </c>
      <c r="I88" s="21">
        <f t="shared" si="8"/>
        <v>66.642396000000005</v>
      </c>
      <c r="J88" s="24">
        <f t="shared" si="9"/>
        <v>1132.920732</v>
      </c>
      <c r="K88" s="25" t="s">
        <v>30</v>
      </c>
      <c r="M88" s="61">
        <f t="shared" si="7"/>
        <v>863.77</v>
      </c>
    </row>
    <row r="89" spans="1:13" s="61" customFormat="1" ht="16.8">
      <c r="A89" s="17" t="s">
        <v>188</v>
      </c>
      <c r="B89" s="23" t="s">
        <v>26</v>
      </c>
      <c r="C89" s="63">
        <v>20151</v>
      </c>
      <c r="D89" s="64" t="s">
        <v>189</v>
      </c>
      <c r="E89" s="20" t="s">
        <v>123</v>
      </c>
      <c r="F89" s="21">
        <v>12</v>
      </c>
      <c r="G89" s="22">
        <v>29.29</v>
      </c>
      <c r="H89" s="23" t="s">
        <v>29</v>
      </c>
      <c r="I89" s="21">
        <f t="shared" si="8"/>
        <v>38.416764000000001</v>
      </c>
      <c r="J89" s="21">
        <f t="shared" si="9"/>
        <v>461.00116800000001</v>
      </c>
      <c r="K89" s="25" t="s">
        <v>30</v>
      </c>
      <c r="M89" s="61">
        <f t="shared" si="7"/>
        <v>351.48</v>
      </c>
    </row>
    <row r="90" spans="1:13" s="61" customFormat="1" ht="16.8">
      <c r="A90" s="17" t="s">
        <v>190</v>
      </c>
      <c r="B90" s="23" t="s">
        <v>191</v>
      </c>
      <c r="C90" s="63">
        <v>111002</v>
      </c>
      <c r="D90" s="64" t="s">
        <v>192</v>
      </c>
      <c r="E90" s="20" t="s">
        <v>193</v>
      </c>
      <c r="F90" s="21">
        <v>1</v>
      </c>
      <c r="G90" s="70">
        <v>7956.16</v>
      </c>
      <c r="H90" s="23" t="s">
        <v>29</v>
      </c>
      <c r="I90" s="24">
        <f t="shared" si="8"/>
        <v>10435.299456000001</v>
      </c>
      <c r="J90" s="24">
        <f t="shared" si="9"/>
        <v>10435.299456000001</v>
      </c>
      <c r="K90" s="25" t="s">
        <v>30</v>
      </c>
      <c r="M90" s="61">
        <f t="shared" si="7"/>
        <v>7956.16</v>
      </c>
    </row>
    <row r="91" spans="1:13" s="61" customFormat="1" ht="16.8">
      <c r="A91" s="17" t="s">
        <v>194</v>
      </c>
      <c r="B91" s="23" t="s">
        <v>191</v>
      </c>
      <c r="C91" s="63">
        <v>111003</v>
      </c>
      <c r="D91" s="64" t="s">
        <v>195</v>
      </c>
      <c r="E91" s="20" t="s">
        <v>193</v>
      </c>
      <c r="F91" s="21">
        <v>1</v>
      </c>
      <c r="G91" s="70">
        <v>4988.21</v>
      </c>
      <c r="H91" s="23" t="s">
        <v>29</v>
      </c>
      <c r="I91" s="24">
        <f t="shared" si="8"/>
        <v>6542.5362360000008</v>
      </c>
      <c r="J91" s="24">
        <f t="shared" si="9"/>
        <v>6542.5362360000008</v>
      </c>
      <c r="K91" s="25" t="s">
        <v>30</v>
      </c>
      <c r="M91" s="61">
        <f t="shared" si="7"/>
        <v>4988.21</v>
      </c>
    </row>
    <row r="92" spans="1:13" s="61" customFormat="1" ht="16.8">
      <c r="A92" s="17" t="s">
        <v>196</v>
      </c>
      <c r="B92" s="23" t="s">
        <v>191</v>
      </c>
      <c r="C92" s="63">
        <v>111004</v>
      </c>
      <c r="D92" s="64" t="s">
        <v>197</v>
      </c>
      <c r="E92" s="20" t="s">
        <v>193</v>
      </c>
      <c r="F92" s="21">
        <v>1</v>
      </c>
      <c r="G92" s="70">
        <v>7956.16</v>
      </c>
      <c r="H92" s="23" t="s">
        <v>29</v>
      </c>
      <c r="I92" s="24">
        <f t="shared" si="8"/>
        <v>10435.299456000001</v>
      </c>
      <c r="J92" s="24">
        <f t="shared" si="9"/>
        <v>10435.299456000001</v>
      </c>
      <c r="K92" s="25" t="s">
        <v>30</v>
      </c>
      <c r="M92" s="61">
        <f t="shared" si="7"/>
        <v>7956.16</v>
      </c>
    </row>
    <row r="93" spans="1:13" s="61" customFormat="1">
      <c r="A93" s="65" t="s">
        <v>198</v>
      </c>
      <c r="B93" s="57"/>
      <c r="C93" s="57"/>
      <c r="D93" s="65" t="s">
        <v>199</v>
      </c>
      <c r="E93" s="57"/>
      <c r="F93" s="57"/>
      <c r="G93" s="57"/>
      <c r="H93" s="57"/>
      <c r="I93" s="66" t="s">
        <v>24</v>
      </c>
      <c r="J93" s="67">
        <f>SUM(J94:J97)</f>
        <v>10340.169108000002</v>
      </c>
      <c r="K93" s="57"/>
      <c r="M93" s="61">
        <f t="shared" si="7"/>
        <v>0</v>
      </c>
    </row>
    <row r="94" spans="1:13" s="61" customFormat="1" ht="16.8">
      <c r="A94" s="17" t="s">
        <v>200</v>
      </c>
      <c r="B94" s="23" t="s">
        <v>32</v>
      </c>
      <c r="C94" s="63">
        <v>86888</v>
      </c>
      <c r="D94" s="64" t="s">
        <v>201</v>
      </c>
      <c r="E94" s="20" t="s">
        <v>123</v>
      </c>
      <c r="F94" s="21">
        <v>3</v>
      </c>
      <c r="G94" s="22">
        <v>407.43</v>
      </c>
      <c r="H94" s="23" t="s">
        <v>29</v>
      </c>
      <c r="I94" s="21">
        <f>G94*1.3116</f>
        <v>534.38518800000008</v>
      </c>
      <c r="J94" s="24">
        <f>I94*F94</f>
        <v>1603.1555640000001</v>
      </c>
      <c r="K94" s="25" t="s">
        <v>30</v>
      </c>
      <c r="M94" s="61">
        <f t="shared" si="7"/>
        <v>1222.29</v>
      </c>
    </row>
    <row r="95" spans="1:13" s="61" customFormat="1" ht="16.8">
      <c r="A95" s="17" t="s">
        <v>202</v>
      </c>
      <c r="B95" s="23" t="s">
        <v>32</v>
      </c>
      <c r="C95" s="63">
        <v>86904</v>
      </c>
      <c r="D95" s="64" t="s">
        <v>203</v>
      </c>
      <c r="E95" s="20" t="s">
        <v>123</v>
      </c>
      <c r="F95" s="21">
        <v>5</v>
      </c>
      <c r="G95" s="22">
        <v>124.76</v>
      </c>
      <c r="H95" s="23" t="s">
        <v>29</v>
      </c>
      <c r="I95" s="21">
        <f>G95*1.3116</f>
        <v>163.63521600000001</v>
      </c>
      <c r="J95" s="21">
        <f>I95*F95</f>
        <v>818.17608000000007</v>
      </c>
      <c r="K95" s="25" t="s">
        <v>30</v>
      </c>
      <c r="M95" s="61">
        <f t="shared" si="7"/>
        <v>623.80000000000007</v>
      </c>
    </row>
    <row r="96" spans="1:13" s="61" customFormat="1" ht="16.8">
      <c r="A96" s="17" t="s">
        <v>204</v>
      </c>
      <c r="B96" s="23" t="s">
        <v>32</v>
      </c>
      <c r="C96" s="63">
        <v>86906</v>
      </c>
      <c r="D96" s="64" t="s">
        <v>205</v>
      </c>
      <c r="E96" s="20" t="s">
        <v>123</v>
      </c>
      <c r="F96" s="21">
        <v>5</v>
      </c>
      <c r="G96" s="22">
        <v>93.86</v>
      </c>
      <c r="H96" s="23" t="s">
        <v>29</v>
      </c>
      <c r="I96" s="21">
        <f>G96*1.3116</f>
        <v>123.10677600000001</v>
      </c>
      <c r="J96" s="21">
        <f>I96*F96</f>
        <v>615.53388000000007</v>
      </c>
      <c r="K96" s="25" t="s">
        <v>30</v>
      </c>
      <c r="M96" s="61">
        <f t="shared" si="7"/>
        <v>469.3</v>
      </c>
    </row>
    <row r="97" spans="1:13" s="61" customFormat="1" ht="16.8">
      <c r="A97" s="36" t="s">
        <v>206</v>
      </c>
      <c r="B97" s="62" t="s">
        <v>26</v>
      </c>
      <c r="C97" s="63">
        <v>38190</v>
      </c>
      <c r="D97" s="64" t="s">
        <v>207</v>
      </c>
      <c r="E97" s="20" t="s">
        <v>123</v>
      </c>
      <c r="F97" s="21">
        <v>12</v>
      </c>
      <c r="G97" s="22">
        <v>464.02</v>
      </c>
      <c r="H97" s="23" t="s">
        <v>29</v>
      </c>
      <c r="I97" s="21">
        <f>G97*1.3116</f>
        <v>608.60863200000006</v>
      </c>
      <c r="J97" s="40">
        <f>I97*F97</f>
        <v>7303.3035840000011</v>
      </c>
      <c r="K97" s="38" t="s">
        <v>30</v>
      </c>
      <c r="M97" s="61">
        <f t="shared" si="7"/>
        <v>5568.24</v>
      </c>
    </row>
    <row r="98" spans="1:13" s="61" customFormat="1">
      <c r="A98" s="71" t="s">
        <v>208</v>
      </c>
      <c r="B98" s="57"/>
      <c r="C98" s="57"/>
      <c r="D98" s="65" t="s">
        <v>209</v>
      </c>
      <c r="E98" s="57"/>
      <c r="F98" s="57"/>
      <c r="G98" s="57"/>
      <c r="H98" s="57"/>
      <c r="I98" s="66" t="s">
        <v>24</v>
      </c>
      <c r="J98" s="249">
        <f>SUM(J99:J110)</f>
        <v>18864.7428</v>
      </c>
      <c r="K98" s="250"/>
      <c r="M98" s="61">
        <f t="shared" si="7"/>
        <v>0</v>
      </c>
    </row>
    <row r="99" spans="1:13" s="61" customFormat="1" ht="16.8">
      <c r="A99" s="36" t="s">
        <v>210</v>
      </c>
      <c r="B99" s="62" t="s">
        <v>26</v>
      </c>
      <c r="C99" s="63">
        <v>12039</v>
      </c>
      <c r="D99" s="68" t="s">
        <v>211</v>
      </c>
      <c r="E99" s="20" t="s">
        <v>123</v>
      </c>
      <c r="F99" s="21">
        <v>1</v>
      </c>
      <c r="G99" s="22">
        <v>641.79</v>
      </c>
      <c r="H99" s="23" t="s">
        <v>29</v>
      </c>
      <c r="I99" s="21">
        <f t="shared" ref="I99:I110" si="10">G99*1.3116</f>
        <v>841.77176399999996</v>
      </c>
      <c r="J99" s="37">
        <f t="shared" ref="J99:J110" si="11">I99*F99</f>
        <v>841.77176399999996</v>
      </c>
      <c r="K99" s="38" t="s">
        <v>30</v>
      </c>
      <c r="M99" s="61">
        <f t="shared" si="7"/>
        <v>641.79</v>
      </c>
    </row>
    <row r="100" spans="1:13" s="61" customFormat="1">
      <c r="A100" s="36" t="s">
        <v>212</v>
      </c>
      <c r="B100" s="62" t="s">
        <v>26</v>
      </c>
      <c r="C100" s="63">
        <v>34653</v>
      </c>
      <c r="D100" s="64" t="s">
        <v>213</v>
      </c>
      <c r="E100" s="20" t="s">
        <v>123</v>
      </c>
      <c r="F100" s="21">
        <v>19</v>
      </c>
      <c r="G100" s="22">
        <v>8.4600000000000009</v>
      </c>
      <c r="H100" s="23" t="s">
        <v>29</v>
      </c>
      <c r="I100" s="21">
        <f t="shared" si="10"/>
        <v>11.096136000000001</v>
      </c>
      <c r="J100" s="37">
        <f t="shared" si="11"/>
        <v>210.82658400000003</v>
      </c>
      <c r="K100" s="38" t="s">
        <v>30</v>
      </c>
      <c r="M100" s="61">
        <f t="shared" si="7"/>
        <v>160.74</v>
      </c>
    </row>
    <row r="101" spans="1:13" s="61" customFormat="1" ht="16.8">
      <c r="A101" s="36" t="s">
        <v>214</v>
      </c>
      <c r="B101" s="62" t="s">
        <v>32</v>
      </c>
      <c r="C101" s="63">
        <v>92867</v>
      </c>
      <c r="D101" s="64" t="s">
        <v>215</v>
      </c>
      <c r="E101" s="20" t="s">
        <v>123</v>
      </c>
      <c r="F101" s="21">
        <v>26</v>
      </c>
      <c r="G101" s="22">
        <v>24.03</v>
      </c>
      <c r="H101" s="23" t="s">
        <v>29</v>
      </c>
      <c r="I101" s="21">
        <f t="shared" si="10"/>
        <v>31.517748000000005</v>
      </c>
      <c r="J101" s="37">
        <f t="shared" si="11"/>
        <v>819.46144800000013</v>
      </c>
      <c r="K101" s="38" t="s">
        <v>30</v>
      </c>
      <c r="M101" s="61">
        <f t="shared" si="7"/>
        <v>624.78</v>
      </c>
    </row>
    <row r="102" spans="1:13" s="61" customFormat="1" ht="16.8">
      <c r="A102" s="36" t="s">
        <v>216</v>
      </c>
      <c r="B102" s="62" t="s">
        <v>32</v>
      </c>
      <c r="C102" s="63">
        <v>92866</v>
      </c>
      <c r="D102" s="64" t="s">
        <v>217</v>
      </c>
      <c r="E102" s="20" t="s">
        <v>123</v>
      </c>
      <c r="F102" s="21">
        <v>24</v>
      </c>
      <c r="G102" s="22">
        <v>7.8</v>
      </c>
      <c r="H102" s="23" t="s">
        <v>29</v>
      </c>
      <c r="I102" s="21">
        <f t="shared" si="10"/>
        <v>10.23048</v>
      </c>
      <c r="J102" s="37">
        <f t="shared" si="11"/>
        <v>245.53152</v>
      </c>
      <c r="K102" s="38" t="s">
        <v>30</v>
      </c>
      <c r="M102" s="61">
        <f t="shared" si="7"/>
        <v>187.2</v>
      </c>
    </row>
    <row r="103" spans="1:13" s="61" customFormat="1" ht="25.2">
      <c r="A103" s="36" t="s">
        <v>218</v>
      </c>
      <c r="B103" s="62" t="s">
        <v>32</v>
      </c>
      <c r="C103" s="63">
        <v>91856</v>
      </c>
      <c r="D103" s="68" t="s">
        <v>219</v>
      </c>
      <c r="E103" s="20" t="s">
        <v>34</v>
      </c>
      <c r="F103" s="21">
        <v>70</v>
      </c>
      <c r="G103" s="22">
        <v>11.92</v>
      </c>
      <c r="H103" s="23" t="s">
        <v>29</v>
      </c>
      <c r="I103" s="21">
        <f t="shared" si="10"/>
        <v>15.634272000000001</v>
      </c>
      <c r="J103" s="40">
        <f t="shared" si="11"/>
        <v>1094.39904</v>
      </c>
      <c r="K103" s="38" t="s">
        <v>30</v>
      </c>
      <c r="M103" s="61">
        <f t="shared" si="7"/>
        <v>834.4</v>
      </c>
    </row>
    <row r="104" spans="1:13" s="61" customFormat="1" ht="16.8">
      <c r="A104" s="36" t="s">
        <v>220</v>
      </c>
      <c r="B104" s="62" t="s">
        <v>32</v>
      </c>
      <c r="C104" s="63">
        <v>95729</v>
      </c>
      <c r="D104" s="64" t="s">
        <v>221</v>
      </c>
      <c r="E104" s="20" t="s">
        <v>34</v>
      </c>
      <c r="F104" s="21">
        <v>117</v>
      </c>
      <c r="G104" s="22">
        <v>8.43</v>
      </c>
      <c r="H104" s="23" t="s">
        <v>29</v>
      </c>
      <c r="I104" s="21">
        <f t="shared" si="10"/>
        <v>11.056788000000001</v>
      </c>
      <c r="J104" s="40">
        <f t="shared" si="11"/>
        <v>1293.6441960000002</v>
      </c>
      <c r="K104" s="38" t="s">
        <v>30</v>
      </c>
      <c r="M104" s="61">
        <f t="shared" si="7"/>
        <v>986.31</v>
      </c>
    </row>
    <row r="105" spans="1:13" s="61" customFormat="1" ht="16.8">
      <c r="A105" s="36" t="s">
        <v>222</v>
      </c>
      <c r="B105" s="62" t="s">
        <v>32</v>
      </c>
      <c r="C105" s="63">
        <v>91967</v>
      </c>
      <c r="D105" s="64" t="s">
        <v>223</v>
      </c>
      <c r="E105" s="20" t="s">
        <v>123</v>
      </c>
      <c r="F105" s="21">
        <v>3</v>
      </c>
      <c r="G105" s="22">
        <v>53.38</v>
      </c>
      <c r="H105" s="23" t="s">
        <v>29</v>
      </c>
      <c r="I105" s="21">
        <f t="shared" si="10"/>
        <v>70.013208000000006</v>
      </c>
      <c r="J105" s="37">
        <f t="shared" si="11"/>
        <v>210.039624</v>
      </c>
      <c r="K105" s="38" t="s">
        <v>30</v>
      </c>
      <c r="M105" s="61">
        <f t="shared" si="7"/>
        <v>160.14000000000001</v>
      </c>
    </row>
    <row r="106" spans="1:13" s="61" customFormat="1" ht="16.8">
      <c r="A106" s="36" t="s">
        <v>224</v>
      </c>
      <c r="B106" s="62" t="s">
        <v>26</v>
      </c>
      <c r="C106" s="63">
        <v>3799</v>
      </c>
      <c r="D106" s="68" t="s">
        <v>225</v>
      </c>
      <c r="E106" s="20" t="s">
        <v>123</v>
      </c>
      <c r="F106" s="21">
        <v>24</v>
      </c>
      <c r="G106" s="22">
        <v>153.5</v>
      </c>
      <c r="H106" s="23" t="s">
        <v>29</v>
      </c>
      <c r="I106" s="21">
        <f t="shared" si="10"/>
        <v>201.3306</v>
      </c>
      <c r="J106" s="40">
        <f t="shared" si="11"/>
        <v>4831.9344000000001</v>
      </c>
      <c r="K106" s="38" t="s">
        <v>30</v>
      </c>
      <c r="M106" s="61">
        <f t="shared" si="7"/>
        <v>3684</v>
      </c>
    </row>
    <row r="107" spans="1:13" s="61" customFormat="1" ht="16.8">
      <c r="A107" s="36" t="s">
        <v>226</v>
      </c>
      <c r="B107" s="62" t="s">
        <v>32</v>
      </c>
      <c r="C107" s="63">
        <v>91931</v>
      </c>
      <c r="D107" s="68" t="s">
        <v>227</v>
      </c>
      <c r="E107" s="20" t="s">
        <v>34</v>
      </c>
      <c r="F107" s="21">
        <v>254</v>
      </c>
      <c r="G107" s="22">
        <v>9.51</v>
      </c>
      <c r="H107" s="23" t="s">
        <v>29</v>
      </c>
      <c r="I107" s="21">
        <f t="shared" si="10"/>
        <v>12.473316000000001</v>
      </c>
      <c r="J107" s="40">
        <f t="shared" si="11"/>
        <v>3168.222264</v>
      </c>
      <c r="K107" s="38" t="s">
        <v>30</v>
      </c>
      <c r="M107" s="61">
        <f t="shared" si="7"/>
        <v>2415.54</v>
      </c>
    </row>
    <row r="108" spans="1:13" s="61" customFormat="1" ht="16.8">
      <c r="A108" s="36" t="s">
        <v>228</v>
      </c>
      <c r="B108" s="62" t="s">
        <v>32</v>
      </c>
      <c r="C108" s="63">
        <v>91925</v>
      </c>
      <c r="D108" s="68" t="s">
        <v>229</v>
      </c>
      <c r="E108" s="20" t="s">
        <v>34</v>
      </c>
      <c r="F108" s="21">
        <v>208</v>
      </c>
      <c r="G108" s="22">
        <v>3.71</v>
      </c>
      <c r="H108" s="23" t="s">
        <v>29</v>
      </c>
      <c r="I108" s="21">
        <f t="shared" si="10"/>
        <v>4.8660360000000003</v>
      </c>
      <c r="J108" s="40">
        <f t="shared" si="11"/>
        <v>1012.135488</v>
      </c>
      <c r="K108" s="38" t="s">
        <v>30</v>
      </c>
      <c r="M108" s="61">
        <f t="shared" si="7"/>
        <v>771.68</v>
      </c>
    </row>
    <row r="109" spans="1:13" s="61" customFormat="1" ht="16.8">
      <c r="A109" s="36" t="s">
        <v>230</v>
      </c>
      <c r="B109" s="62" t="s">
        <v>32</v>
      </c>
      <c r="C109" s="63">
        <v>91926</v>
      </c>
      <c r="D109" s="68" t="s">
        <v>231</v>
      </c>
      <c r="E109" s="20" t="s">
        <v>34</v>
      </c>
      <c r="F109" s="21">
        <v>852</v>
      </c>
      <c r="G109" s="22">
        <v>3.78</v>
      </c>
      <c r="H109" s="23" t="s">
        <v>29</v>
      </c>
      <c r="I109" s="21">
        <f t="shared" si="10"/>
        <v>4.9578480000000003</v>
      </c>
      <c r="J109" s="40">
        <f t="shared" si="11"/>
        <v>4224.0864959999999</v>
      </c>
      <c r="K109" s="38" t="s">
        <v>30</v>
      </c>
      <c r="M109" s="61">
        <f t="shared" si="7"/>
        <v>3220.56</v>
      </c>
    </row>
    <row r="110" spans="1:13" s="61" customFormat="1" ht="16.8">
      <c r="A110" s="36" t="s">
        <v>232</v>
      </c>
      <c r="B110" s="62" t="s">
        <v>32</v>
      </c>
      <c r="C110" s="63">
        <v>91991</v>
      </c>
      <c r="D110" s="64" t="s">
        <v>233</v>
      </c>
      <c r="E110" s="20" t="s">
        <v>123</v>
      </c>
      <c r="F110" s="21">
        <v>22</v>
      </c>
      <c r="G110" s="22">
        <v>31.63</v>
      </c>
      <c r="H110" s="23" t="s">
        <v>29</v>
      </c>
      <c r="I110" s="21">
        <f t="shared" si="10"/>
        <v>41.485908000000002</v>
      </c>
      <c r="J110" s="37">
        <f t="shared" si="11"/>
        <v>912.689976</v>
      </c>
      <c r="K110" s="38" t="s">
        <v>30</v>
      </c>
      <c r="M110" s="61">
        <f t="shared" si="7"/>
        <v>695.86</v>
      </c>
    </row>
    <row r="111" spans="1:13" ht="5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</row>
    <row r="113" spans="1:10" s="52" customFormat="1" ht="10.199999999999999">
      <c r="A113" s="52" t="s">
        <v>237</v>
      </c>
      <c r="C113" s="251" t="s">
        <v>238</v>
      </c>
      <c r="D113" s="252"/>
      <c r="E113" s="252"/>
      <c r="F113" s="252"/>
      <c r="G113" s="252"/>
      <c r="H113" s="252"/>
      <c r="I113" s="252"/>
      <c r="J113" s="253"/>
    </row>
    <row r="114" spans="1:10" s="52" customFormat="1" ht="10.199999999999999"/>
    <row r="115" spans="1:10" s="52" customFormat="1" ht="10.199999999999999">
      <c r="A115" s="54" t="s">
        <v>239</v>
      </c>
      <c r="J115" s="55"/>
    </row>
    <row r="116" spans="1:10">
      <c r="A116" s="254"/>
      <c r="B116" s="255"/>
      <c r="C116" s="255"/>
      <c r="D116" s="255"/>
      <c r="E116" s="255"/>
      <c r="F116" s="255"/>
      <c r="G116" s="255"/>
      <c r="H116" s="255"/>
      <c r="I116" s="255"/>
      <c r="J116" s="256"/>
    </row>
    <row r="117" spans="1:10">
      <c r="A117" s="257"/>
      <c r="B117" s="258"/>
      <c r="C117" s="258"/>
      <c r="D117" s="258"/>
      <c r="E117" s="258"/>
      <c r="F117" s="258"/>
      <c r="G117" s="258"/>
      <c r="H117" s="258"/>
      <c r="I117" s="258"/>
      <c r="J117" s="259"/>
    </row>
    <row r="118" spans="1:10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>
      <c r="A119" s="251" t="s">
        <v>240</v>
      </c>
      <c r="B119" s="252"/>
      <c r="C119" s="252"/>
      <c r="D119" s="252"/>
      <c r="E119" s="252"/>
      <c r="F119" s="252"/>
      <c r="G119" s="252"/>
      <c r="H119" s="252"/>
      <c r="I119" s="252"/>
      <c r="J119" s="253"/>
    </row>
    <row r="120" spans="1:10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>
      <c r="A121" s="245" t="s">
        <v>244</v>
      </c>
      <c r="B121" s="246"/>
      <c r="C121" s="246"/>
      <c r="D121" s="246"/>
      <c r="E121" s="246"/>
      <c r="F121" s="246"/>
      <c r="G121" s="246"/>
      <c r="H121" s="246"/>
      <c r="I121" s="246"/>
      <c r="J121" s="247"/>
    </row>
    <row r="122" spans="1:10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>
      <c r="A124" s="51" t="s">
        <v>245</v>
      </c>
      <c r="B124" s="51"/>
      <c r="C124" s="51"/>
      <c r="D124" s="52"/>
      <c r="E124" s="51"/>
      <c r="F124" s="51"/>
      <c r="G124" s="51"/>
      <c r="H124" s="51"/>
      <c r="I124" s="51"/>
      <c r="J124" s="52"/>
    </row>
    <row r="125" spans="1:10">
      <c r="A125" s="53" t="s">
        <v>241</v>
      </c>
      <c r="B125" s="52"/>
      <c r="C125" s="52"/>
      <c r="D125" s="52"/>
      <c r="E125" s="52" t="s">
        <v>243</v>
      </c>
      <c r="F125" s="52"/>
      <c r="G125" s="52"/>
      <c r="H125" s="52"/>
      <c r="I125" s="52"/>
      <c r="J125" s="52"/>
    </row>
    <row r="126" spans="1:10">
      <c r="A126" s="52"/>
      <c r="B126" s="52"/>
      <c r="C126" s="52"/>
      <c r="D126" s="52"/>
      <c r="E126" s="52" t="s">
        <v>247</v>
      </c>
      <c r="F126" s="52"/>
      <c r="G126" s="52"/>
      <c r="H126" s="52"/>
      <c r="I126" s="52"/>
      <c r="J126" s="52"/>
    </row>
    <row r="127" spans="1:10">
      <c r="A127" s="51" t="s">
        <v>246</v>
      </c>
      <c r="B127" s="51"/>
      <c r="C127" s="51"/>
      <c r="D127" s="52"/>
      <c r="E127" s="52" t="s">
        <v>248</v>
      </c>
      <c r="F127" s="52"/>
      <c r="G127" s="52"/>
      <c r="H127" s="52"/>
      <c r="I127" s="52"/>
      <c r="J127" s="52"/>
    </row>
    <row r="128" spans="1:10">
      <c r="A128" s="53" t="s">
        <v>242</v>
      </c>
      <c r="E128" s="50"/>
    </row>
  </sheetData>
  <mergeCells count="14">
    <mergeCell ref="A121:J121"/>
    <mergeCell ref="A8:B8"/>
    <mergeCell ref="F8:K8"/>
    <mergeCell ref="J98:K98"/>
    <mergeCell ref="C113:J113"/>
    <mergeCell ref="A116:J117"/>
    <mergeCell ref="A119:J119"/>
    <mergeCell ref="K6:K7"/>
    <mergeCell ref="A7:I7"/>
    <mergeCell ref="A1:B1"/>
    <mergeCell ref="E1:J1"/>
    <mergeCell ref="A2:B2"/>
    <mergeCell ref="E2:G2"/>
    <mergeCell ref="K3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opLeftCell="A67" workbookViewId="0">
      <selection activeCell="J98" activeCellId="3" sqref="J67 J80 J93 J98:K98"/>
    </sheetView>
  </sheetViews>
  <sheetFormatPr defaultRowHeight="13.2"/>
  <cols>
    <col min="1" max="1" width="10.6640625" customWidth="1"/>
    <col min="2" max="3" width="13.33203125" customWidth="1"/>
    <col min="4" max="4" width="58.33203125" customWidth="1"/>
    <col min="5" max="5" width="9.33203125" customWidth="1"/>
    <col min="6" max="6" width="12.44140625" customWidth="1"/>
    <col min="7" max="7" width="15" customWidth="1"/>
    <col min="8" max="8" width="8.77734375" customWidth="1"/>
    <col min="9" max="9" width="15" customWidth="1"/>
    <col min="10" max="10" width="13.109375" customWidth="1"/>
    <col min="11" max="11" width="3.109375" customWidth="1"/>
  </cols>
  <sheetData>
    <row r="1" spans="1:11" ht="16.8">
      <c r="A1" s="242" t="s">
        <v>0</v>
      </c>
      <c r="B1" s="242"/>
      <c r="C1" s="47" t="s">
        <v>234</v>
      </c>
      <c r="D1" s="1" t="s">
        <v>1</v>
      </c>
      <c r="E1" s="242" t="s">
        <v>2</v>
      </c>
      <c r="F1" s="242"/>
      <c r="G1" s="242"/>
      <c r="H1" s="242"/>
      <c r="I1" s="242"/>
      <c r="J1" s="242"/>
    </row>
    <row r="2" spans="1:11" ht="16.8">
      <c r="A2" s="242" t="s">
        <v>3</v>
      </c>
      <c r="B2" s="242"/>
      <c r="C2" s="41" t="s">
        <v>4</v>
      </c>
      <c r="D2" s="42" t="s">
        <v>5</v>
      </c>
      <c r="E2" s="243" t="s">
        <v>6</v>
      </c>
      <c r="F2" s="243"/>
      <c r="G2" s="243"/>
      <c r="H2" s="45" t="s">
        <v>7</v>
      </c>
      <c r="I2" s="46" t="s">
        <v>8</v>
      </c>
      <c r="J2" s="46" t="s">
        <v>9</v>
      </c>
    </row>
    <row r="3" spans="1:11">
      <c r="K3" s="244" t="s">
        <v>235</v>
      </c>
    </row>
    <row r="4" spans="1:11">
      <c r="K4" s="244"/>
    </row>
    <row r="5" spans="1:11">
      <c r="K5" s="244"/>
    </row>
    <row r="6" spans="1:11" ht="21.9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40" t="s">
        <v>20</v>
      </c>
    </row>
    <row r="7" spans="1:11" ht="9" customHeight="1">
      <c r="A7" s="238" t="s">
        <v>236</v>
      </c>
      <c r="B7" s="239"/>
      <c r="C7" s="239"/>
      <c r="D7" s="239"/>
      <c r="E7" s="239"/>
      <c r="F7" s="239"/>
      <c r="G7" s="239"/>
      <c r="H7" s="239"/>
      <c r="I7" s="239"/>
      <c r="J7" s="72">
        <f>F8</f>
        <v>262117.94450362801</v>
      </c>
      <c r="K7" s="241"/>
    </row>
    <row r="8" spans="1:11">
      <c r="A8" s="234">
        <v>1</v>
      </c>
      <c r="B8" s="235"/>
      <c r="C8" s="43"/>
      <c r="D8" s="43" t="s">
        <v>21</v>
      </c>
      <c r="E8" s="44"/>
      <c r="F8" s="236">
        <f>J9+J13+J25+J40+J42+J46+J54+J63+J67+J80+J93+J98</f>
        <v>262117.94450362801</v>
      </c>
      <c r="G8" s="237"/>
      <c r="H8" s="237"/>
      <c r="I8" s="237"/>
      <c r="J8" s="237"/>
      <c r="K8" s="248"/>
    </row>
    <row r="9" spans="1:11" s="61" customFormat="1">
      <c r="A9" s="56" t="s">
        <v>22</v>
      </c>
      <c r="B9" s="57"/>
      <c r="C9" s="57"/>
      <c r="D9" s="56" t="s">
        <v>23</v>
      </c>
      <c r="E9" s="57"/>
      <c r="F9" s="57"/>
      <c r="G9" s="58"/>
      <c r="H9" s="58"/>
      <c r="I9" s="59" t="s">
        <v>24</v>
      </c>
      <c r="J9" s="60">
        <f>SUM(J10:J12)</f>
        <v>3432.1179284280001</v>
      </c>
      <c r="K9" s="57"/>
    </row>
    <row r="10" spans="1:11" s="61" customFormat="1">
      <c r="A10" s="17" t="s">
        <v>25</v>
      </c>
      <c r="B10" s="62" t="s">
        <v>26</v>
      </c>
      <c r="C10" s="63">
        <v>4813</v>
      </c>
      <c r="D10" s="64" t="s">
        <v>27</v>
      </c>
      <c r="E10" s="20" t="s">
        <v>28</v>
      </c>
      <c r="F10" s="21">
        <v>2.5</v>
      </c>
      <c r="G10" s="22">
        <v>445</v>
      </c>
      <c r="H10" s="23" t="s">
        <v>29</v>
      </c>
      <c r="I10" s="21">
        <v>408.5634</v>
      </c>
      <c r="J10" s="24">
        <f>I10*F10</f>
        <v>1021.4085</v>
      </c>
      <c r="K10" s="25" t="s">
        <v>30</v>
      </c>
    </row>
    <row r="11" spans="1:11" s="61" customFormat="1" ht="16.8">
      <c r="A11" s="17" t="s">
        <v>31</v>
      </c>
      <c r="B11" s="62" t="s">
        <v>32</v>
      </c>
      <c r="C11" s="63">
        <v>99059</v>
      </c>
      <c r="D11" s="64" t="s">
        <v>33</v>
      </c>
      <c r="E11" s="20" t="s">
        <v>34</v>
      </c>
      <c r="F11" s="21">
        <v>52.6</v>
      </c>
      <c r="G11" s="22">
        <v>44.01</v>
      </c>
      <c r="H11" s="23" t="s">
        <v>29</v>
      </c>
      <c r="I11" s="21">
        <v>40.406461200000003</v>
      </c>
      <c r="J11" s="24">
        <f>I11*F11</f>
        <v>2125.3798591200002</v>
      </c>
      <c r="K11" s="25" t="s">
        <v>30</v>
      </c>
    </row>
    <row r="12" spans="1:11" s="61" customFormat="1" ht="16.8">
      <c r="A12" s="17" t="s">
        <v>35</v>
      </c>
      <c r="B12" s="62" t="s">
        <v>32</v>
      </c>
      <c r="C12" s="63">
        <v>100576</v>
      </c>
      <c r="D12" s="64" t="s">
        <v>36</v>
      </c>
      <c r="E12" s="20" t="s">
        <v>28</v>
      </c>
      <c r="F12" s="21">
        <v>135.71</v>
      </c>
      <c r="G12" s="22">
        <v>2.29</v>
      </c>
      <c r="H12" s="23" t="s">
        <v>29</v>
      </c>
      <c r="I12" s="21">
        <v>2.1024948000000001</v>
      </c>
      <c r="J12" s="21">
        <f>I12*F12</f>
        <v>285.32956930800003</v>
      </c>
      <c r="K12" s="25" t="s">
        <v>30</v>
      </c>
    </row>
    <row r="13" spans="1:11" s="61" customFormat="1">
      <c r="A13" s="65" t="s">
        <v>37</v>
      </c>
      <c r="B13" s="57"/>
      <c r="C13" s="57"/>
      <c r="D13" s="65" t="s">
        <v>38</v>
      </c>
      <c r="E13" s="57"/>
      <c r="F13" s="57"/>
      <c r="G13" s="57"/>
      <c r="H13" s="57"/>
      <c r="I13" s="66"/>
      <c r="J13" s="67">
        <f>SUM(J14:J24)</f>
        <v>39381.800762548002</v>
      </c>
      <c r="K13" s="57"/>
    </row>
    <row r="14" spans="1:11" s="61" customFormat="1" ht="16.8">
      <c r="A14" s="17" t="s">
        <v>39</v>
      </c>
      <c r="B14" s="62" t="s">
        <v>32</v>
      </c>
      <c r="C14" s="63">
        <v>96526</v>
      </c>
      <c r="D14" s="64" t="s">
        <v>40</v>
      </c>
      <c r="E14" s="20" t="s">
        <v>41</v>
      </c>
      <c r="F14" s="21">
        <v>11.39</v>
      </c>
      <c r="G14" s="22">
        <v>253.19</v>
      </c>
      <c r="H14" s="23" t="s">
        <v>29</v>
      </c>
      <c r="I14" s="21">
        <v>232.45880280000003</v>
      </c>
      <c r="J14" s="24">
        <f t="shared" ref="J14:J24" si="0">I14*F14</f>
        <v>2647.7057638920005</v>
      </c>
      <c r="K14" s="25" t="s">
        <v>30</v>
      </c>
    </row>
    <row r="15" spans="1:11" s="61" customFormat="1" ht="25.2">
      <c r="A15" s="17" t="s">
        <v>42</v>
      </c>
      <c r="B15" s="62" t="s">
        <v>32</v>
      </c>
      <c r="C15" s="63">
        <v>100899</v>
      </c>
      <c r="D15" s="68" t="s">
        <v>43</v>
      </c>
      <c r="E15" s="20" t="s">
        <v>34</v>
      </c>
      <c r="F15" s="21">
        <v>200</v>
      </c>
      <c r="G15" s="22">
        <v>80.739999999999995</v>
      </c>
      <c r="H15" s="23" t="s">
        <v>29</v>
      </c>
      <c r="I15" s="21">
        <v>90</v>
      </c>
      <c r="J15" s="24">
        <f t="shared" si="0"/>
        <v>18000</v>
      </c>
      <c r="K15" s="25" t="s">
        <v>30</v>
      </c>
    </row>
    <row r="16" spans="1:11" s="61" customFormat="1" ht="16.8">
      <c r="A16" s="17" t="s">
        <v>44</v>
      </c>
      <c r="B16" s="62" t="s">
        <v>32</v>
      </c>
      <c r="C16" s="63">
        <v>101616</v>
      </c>
      <c r="D16" s="64" t="s">
        <v>45</v>
      </c>
      <c r="E16" s="20" t="s">
        <v>28</v>
      </c>
      <c r="F16" s="21">
        <v>29.72</v>
      </c>
      <c r="G16" s="22">
        <v>5.14</v>
      </c>
      <c r="H16" s="23" t="s">
        <v>29</v>
      </c>
      <c r="I16" s="21">
        <v>4.7191367999999994</v>
      </c>
      <c r="J16" s="21">
        <f t="shared" si="0"/>
        <v>140.25274569599998</v>
      </c>
      <c r="K16" s="25" t="s">
        <v>30</v>
      </c>
    </row>
    <row r="17" spans="1:11" s="61" customFormat="1">
      <c r="A17" s="17" t="s">
        <v>46</v>
      </c>
      <c r="B17" s="62" t="s">
        <v>32</v>
      </c>
      <c r="C17" s="63">
        <v>93382</v>
      </c>
      <c r="D17" s="64" t="s">
        <v>47</v>
      </c>
      <c r="E17" s="20" t="s">
        <v>41</v>
      </c>
      <c r="F17" s="21">
        <v>14.08</v>
      </c>
      <c r="G17" s="22">
        <v>29.29</v>
      </c>
      <c r="H17" s="23" t="s">
        <v>29</v>
      </c>
      <c r="I17" s="21">
        <v>26.891734799999998</v>
      </c>
      <c r="J17" s="21">
        <f t="shared" si="0"/>
        <v>378.635625984</v>
      </c>
      <c r="K17" s="25" t="s">
        <v>30</v>
      </c>
    </row>
    <row r="18" spans="1:11" s="61" customFormat="1" ht="16.8">
      <c r="A18" s="17" t="s">
        <v>48</v>
      </c>
      <c r="B18" s="62" t="s">
        <v>32</v>
      </c>
      <c r="C18" s="63">
        <v>95240</v>
      </c>
      <c r="D18" s="64" t="s">
        <v>49</v>
      </c>
      <c r="E18" s="20" t="s">
        <v>28</v>
      </c>
      <c r="F18" s="21">
        <v>29.72</v>
      </c>
      <c r="G18" s="22">
        <v>16.03</v>
      </c>
      <c r="H18" s="23" t="s">
        <v>29</v>
      </c>
      <c r="I18" s="21">
        <v>14.7174636</v>
      </c>
      <c r="J18" s="21">
        <f t="shared" si="0"/>
        <v>437.40301819199999</v>
      </c>
      <c r="K18" s="25" t="s">
        <v>30</v>
      </c>
    </row>
    <row r="19" spans="1:11" s="61" customFormat="1" ht="16.8">
      <c r="A19" s="17" t="s">
        <v>50</v>
      </c>
      <c r="B19" s="62" t="s">
        <v>32</v>
      </c>
      <c r="C19" s="63">
        <v>96530</v>
      </c>
      <c r="D19" s="64" t="s">
        <v>51</v>
      </c>
      <c r="E19" s="20" t="s">
        <v>28</v>
      </c>
      <c r="F19" s="21">
        <v>61.26</v>
      </c>
      <c r="G19" s="22">
        <v>130.5</v>
      </c>
      <c r="H19" s="23" t="s">
        <v>29</v>
      </c>
      <c r="I19" s="21">
        <v>119.81466</v>
      </c>
      <c r="J19" s="24">
        <f t="shared" si="0"/>
        <v>7339.8460716</v>
      </c>
      <c r="K19" s="25" t="s">
        <v>30</v>
      </c>
    </row>
    <row r="20" spans="1:11" s="61" customFormat="1" ht="25.2">
      <c r="A20" s="17" t="s">
        <v>52</v>
      </c>
      <c r="B20" s="62" t="s">
        <v>32</v>
      </c>
      <c r="C20" s="63">
        <v>104110</v>
      </c>
      <c r="D20" s="68" t="s">
        <v>53</v>
      </c>
      <c r="E20" s="20" t="s">
        <v>54</v>
      </c>
      <c r="F20" s="21">
        <v>78.400000000000006</v>
      </c>
      <c r="G20" s="22">
        <v>18.52</v>
      </c>
      <c r="H20" s="23" t="s">
        <v>29</v>
      </c>
      <c r="I20" s="21">
        <v>17.003582399999999</v>
      </c>
      <c r="J20" s="24">
        <f t="shared" si="0"/>
        <v>1333.0808601599999</v>
      </c>
      <c r="K20" s="25" t="s">
        <v>30</v>
      </c>
    </row>
    <row r="21" spans="1:11" s="61" customFormat="1" ht="16.8">
      <c r="A21" s="17" t="s">
        <v>55</v>
      </c>
      <c r="B21" s="62" t="s">
        <v>32</v>
      </c>
      <c r="C21" s="63">
        <v>96545</v>
      </c>
      <c r="D21" s="64" t="s">
        <v>56</v>
      </c>
      <c r="E21" s="20" t="s">
        <v>54</v>
      </c>
      <c r="F21" s="21">
        <v>161.19999999999999</v>
      </c>
      <c r="G21" s="22">
        <v>16.16</v>
      </c>
      <c r="H21" s="23" t="s">
        <v>57</v>
      </c>
      <c r="I21" s="21">
        <v>14.836819199999999</v>
      </c>
      <c r="J21" s="24">
        <f t="shared" si="0"/>
        <v>2391.6952550399997</v>
      </c>
      <c r="K21" s="25" t="s">
        <v>30</v>
      </c>
    </row>
    <row r="22" spans="1:11" s="61" customFormat="1" ht="25.2">
      <c r="A22" s="17" t="s">
        <v>58</v>
      </c>
      <c r="B22" s="62" t="s">
        <v>32</v>
      </c>
      <c r="C22" s="63">
        <v>104108</v>
      </c>
      <c r="D22" s="68" t="s">
        <v>59</v>
      </c>
      <c r="E22" s="20" t="s">
        <v>54</v>
      </c>
      <c r="F22" s="21">
        <v>29.6</v>
      </c>
      <c r="G22" s="22">
        <v>14.45</v>
      </c>
      <c r="H22" s="23" t="s">
        <v>57</v>
      </c>
      <c r="I22" s="21">
        <v>13.266833999999999</v>
      </c>
      <c r="J22" s="21">
        <f t="shared" si="0"/>
        <v>392.69828639999997</v>
      </c>
      <c r="K22" s="25" t="s">
        <v>30</v>
      </c>
    </row>
    <row r="23" spans="1:11" s="61" customFormat="1" ht="25.2">
      <c r="A23" s="17" t="s">
        <v>60</v>
      </c>
      <c r="B23" s="62" t="s">
        <v>32</v>
      </c>
      <c r="C23" s="63">
        <v>96555</v>
      </c>
      <c r="D23" s="68" t="s">
        <v>61</v>
      </c>
      <c r="E23" s="20" t="s">
        <v>41</v>
      </c>
      <c r="F23" s="21">
        <v>4.5999999999999996</v>
      </c>
      <c r="G23" s="22">
        <v>638.54999999999995</v>
      </c>
      <c r="H23" s="23" t="s">
        <v>29</v>
      </c>
      <c r="I23" s="21">
        <v>837.52</v>
      </c>
      <c r="J23" s="24">
        <f t="shared" si="0"/>
        <v>3852.5919999999996</v>
      </c>
      <c r="K23" s="25" t="s">
        <v>30</v>
      </c>
    </row>
    <row r="24" spans="1:11" s="61" customFormat="1">
      <c r="A24" s="17" t="s">
        <v>62</v>
      </c>
      <c r="B24" s="62" t="s">
        <v>32</v>
      </c>
      <c r="C24" s="63">
        <v>98557</v>
      </c>
      <c r="D24" s="64" t="s">
        <v>63</v>
      </c>
      <c r="E24" s="20" t="s">
        <v>28</v>
      </c>
      <c r="F24" s="21">
        <v>56.14</v>
      </c>
      <c r="G24" s="22">
        <v>47.88</v>
      </c>
      <c r="H24" s="23" t="s">
        <v>29</v>
      </c>
      <c r="I24" s="21">
        <v>43.959585600000004</v>
      </c>
      <c r="J24" s="24">
        <f t="shared" si="0"/>
        <v>2467.891135584</v>
      </c>
      <c r="K24" s="25" t="s">
        <v>30</v>
      </c>
    </row>
    <row r="25" spans="1:11" s="61" customFormat="1">
      <c r="A25" s="65" t="s">
        <v>64</v>
      </c>
      <c r="B25" s="57"/>
      <c r="C25" s="57"/>
      <c r="D25" s="65" t="s">
        <v>65</v>
      </c>
      <c r="E25" s="57"/>
      <c r="F25" s="57"/>
      <c r="G25" s="57"/>
      <c r="H25" s="57"/>
      <c r="I25" s="66"/>
      <c r="J25" s="67">
        <f>J26+J32+J38</f>
        <v>31381.845699604</v>
      </c>
      <c r="K25" s="57"/>
    </row>
    <row r="26" spans="1:11" s="61" customFormat="1">
      <c r="A26" s="65" t="s">
        <v>66</v>
      </c>
      <c r="B26" s="57"/>
      <c r="C26" s="57"/>
      <c r="D26" s="65" t="s">
        <v>67</v>
      </c>
      <c r="E26" s="57"/>
      <c r="F26" s="57"/>
      <c r="G26" s="57"/>
      <c r="H26" s="57"/>
      <c r="I26" s="66"/>
      <c r="J26" s="67">
        <f>SUM(J27:J31)</f>
        <v>12795.579286576</v>
      </c>
      <c r="K26" s="57"/>
    </row>
    <row r="27" spans="1:11" s="61" customFormat="1" ht="16.8">
      <c r="A27" s="17" t="s">
        <v>68</v>
      </c>
      <c r="B27" s="62" t="s">
        <v>32</v>
      </c>
      <c r="C27" s="63">
        <v>92269</v>
      </c>
      <c r="D27" s="64" t="s">
        <v>69</v>
      </c>
      <c r="E27" s="20" t="s">
        <v>28</v>
      </c>
      <c r="F27" s="21">
        <v>56.84</v>
      </c>
      <c r="G27" s="22">
        <v>140.83000000000001</v>
      </c>
      <c r="H27" s="23" t="s">
        <v>29</v>
      </c>
      <c r="I27" s="21">
        <v>129.29883960000001</v>
      </c>
      <c r="J27" s="24">
        <f>I27*F27</f>
        <v>7349.346042864001</v>
      </c>
      <c r="K27" s="25" t="s">
        <v>30</v>
      </c>
    </row>
    <row r="28" spans="1:11" s="61" customFormat="1" ht="25.2">
      <c r="A28" s="17" t="s">
        <v>70</v>
      </c>
      <c r="B28" s="62" t="s">
        <v>32</v>
      </c>
      <c r="C28" s="63">
        <v>104110</v>
      </c>
      <c r="D28" s="68" t="s">
        <v>53</v>
      </c>
      <c r="E28" s="20" t="s">
        <v>54</v>
      </c>
      <c r="F28" s="21">
        <v>47.4</v>
      </c>
      <c r="G28" s="22">
        <v>18.52</v>
      </c>
      <c r="H28" s="23" t="s">
        <v>29</v>
      </c>
      <c r="I28" s="21">
        <v>17.003582399999999</v>
      </c>
      <c r="J28" s="24">
        <f>I28*F28</f>
        <v>805.96980575999999</v>
      </c>
      <c r="K28" s="25" t="s">
        <v>30</v>
      </c>
    </row>
    <row r="29" spans="1:11" s="61" customFormat="1" ht="25.2">
      <c r="A29" s="17" t="s">
        <v>71</v>
      </c>
      <c r="B29" s="62" t="s">
        <v>32</v>
      </c>
      <c r="C29" s="63">
        <v>104108</v>
      </c>
      <c r="D29" s="68" t="s">
        <v>59</v>
      </c>
      <c r="E29" s="20" t="s">
        <v>54</v>
      </c>
      <c r="F29" s="21">
        <v>200</v>
      </c>
      <c r="G29" s="22">
        <v>14.45</v>
      </c>
      <c r="H29" s="23" t="s">
        <v>29</v>
      </c>
      <c r="I29" s="21">
        <v>13.266833999999999</v>
      </c>
      <c r="J29" s="24">
        <f>I29*F29</f>
        <v>2653.3667999999998</v>
      </c>
      <c r="K29" s="25" t="s">
        <v>30</v>
      </c>
    </row>
    <row r="30" spans="1:11" s="61" customFormat="1" ht="25.2">
      <c r="A30" s="17" t="s">
        <v>72</v>
      </c>
      <c r="B30" s="62" t="s">
        <v>32</v>
      </c>
      <c r="C30" s="63">
        <v>94971</v>
      </c>
      <c r="D30" s="68" t="s">
        <v>73</v>
      </c>
      <c r="E30" s="20" t="s">
        <v>41</v>
      </c>
      <c r="F30" s="21">
        <v>2.44</v>
      </c>
      <c r="G30" s="22">
        <v>452.96</v>
      </c>
      <c r="H30" s="23" t="s">
        <v>29</v>
      </c>
      <c r="I30" s="21">
        <v>594.1</v>
      </c>
      <c r="J30" s="24">
        <f>I30*F30</f>
        <v>1449.604</v>
      </c>
      <c r="K30" s="25" t="s">
        <v>30</v>
      </c>
    </row>
    <row r="31" spans="1:11" s="61" customFormat="1" ht="16.8">
      <c r="A31" s="17" t="s">
        <v>74</v>
      </c>
      <c r="B31" s="62" t="s">
        <v>32</v>
      </c>
      <c r="C31" s="63">
        <v>103670</v>
      </c>
      <c r="D31" s="64" t="s">
        <v>75</v>
      </c>
      <c r="E31" s="20" t="s">
        <v>41</v>
      </c>
      <c r="F31" s="21">
        <v>2.44</v>
      </c>
      <c r="G31" s="22">
        <v>239.84</v>
      </c>
      <c r="H31" s="23" t="s">
        <v>29</v>
      </c>
      <c r="I31" s="21">
        <v>220.20190080000003</v>
      </c>
      <c r="J31" s="21">
        <f>I31*F31</f>
        <v>537.29263795200006</v>
      </c>
      <c r="K31" s="25" t="s">
        <v>30</v>
      </c>
    </row>
    <row r="32" spans="1:11" s="61" customFormat="1">
      <c r="A32" s="65" t="s">
        <v>76</v>
      </c>
      <c r="B32" s="57"/>
      <c r="C32" s="57"/>
      <c r="D32" s="65" t="s">
        <v>77</v>
      </c>
      <c r="E32" s="57"/>
      <c r="F32" s="57"/>
      <c r="G32" s="57"/>
      <c r="H32" s="57"/>
      <c r="I32" s="66"/>
      <c r="J32" s="67">
        <f>SUM(J33:J37)</f>
        <v>12363.080761632</v>
      </c>
      <c r="K32" s="57"/>
    </row>
    <row r="33" spans="1:11" s="61" customFormat="1">
      <c r="A33" s="17" t="s">
        <v>78</v>
      </c>
      <c r="B33" s="62" t="s">
        <v>32</v>
      </c>
      <c r="C33" s="63">
        <v>92270</v>
      </c>
      <c r="D33" s="64" t="s">
        <v>79</v>
      </c>
      <c r="E33" s="20" t="s">
        <v>28</v>
      </c>
      <c r="F33" s="21">
        <v>56.84</v>
      </c>
      <c r="G33" s="22">
        <v>112.45</v>
      </c>
      <c r="H33" s="23" t="s">
        <v>29</v>
      </c>
      <c r="I33" s="21">
        <v>103.24259400000001</v>
      </c>
      <c r="J33" s="24">
        <f>I33*F33</f>
        <v>5868.3090429600006</v>
      </c>
      <c r="K33" s="25" t="s">
        <v>30</v>
      </c>
    </row>
    <row r="34" spans="1:11" s="61" customFormat="1" ht="25.2">
      <c r="A34" s="17" t="s">
        <v>80</v>
      </c>
      <c r="B34" s="62" t="s">
        <v>32</v>
      </c>
      <c r="C34" s="63">
        <v>104110</v>
      </c>
      <c r="D34" s="68" t="s">
        <v>53</v>
      </c>
      <c r="E34" s="20" t="s">
        <v>54</v>
      </c>
      <c r="F34" s="21">
        <v>60.6</v>
      </c>
      <c r="G34" s="22">
        <v>18.52</v>
      </c>
      <c r="H34" s="23" t="s">
        <v>29</v>
      </c>
      <c r="I34" s="21">
        <v>17.003582399999999</v>
      </c>
      <c r="J34" s="24">
        <f>I34*F34</f>
        <v>1030.4170934399999</v>
      </c>
      <c r="K34" s="25" t="s">
        <v>30</v>
      </c>
    </row>
    <row r="35" spans="1:11" s="61" customFormat="1" ht="25.2">
      <c r="A35" s="17" t="s">
        <v>81</v>
      </c>
      <c r="B35" s="62" t="s">
        <v>32</v>
      </c>
      <c r="C35" s="63">
        <v>104108</v>
      </c>
      <c r="D35" s="68" t="s">
        <v>82</v>
      </c>
      <c r="E35" s="20" t="s">
        <v>54</v>
      </c>
      <c r="F35" s="21">
        <v>194.6</v>
      </c>
      <c r="G35" s="22">
        <v>14.45</v>
      </c>
      <c r="H35" s="23" t="s">
        <v>29</v>
      </c>
      <c r="I35" s="21">
        <v>13.266833999999999</v>
      </c>
      <c r="J35" s="24">
        <f>I35*F35</f>
        <v>2581.7258963999998</v>
      </c>
      <c r="K35" s="25" t="s">
        <v>30</v>
      </c>
    </row>
    <row r="36" spans="1:11" s="61" customFormat="1" ht="25.2">
      <c r="A36" s="17" t="s">
        <v>83</v>
      </c>
      <c r="B36" s="62" t="s">
        <v>32</v>
      </c>
      <c r="C36" s="63">
        <v>94971</v>
      </c>
      <c r="D36" s="68" t="s">
        <v>73</v>
      </c>
      <c r="E36" s="20" t="s">
        <v>41</v>
      </c>
      <c r="F36" s="21">
        <v>3.54</v>
      </c>
      <c r="G36" s="22">
        <v>452.96</v>
      </c>
      <c r="H36" s="23" t="s">
        <v>29</v>
      </c>
      <c r="I36" s="21">
        <v>594.1</v>
      </c>
      <c r="J36" s="24">
        <f>I36*F36</f>
        <v>2103.114</v>
      </c>
      <c r="K36" s="25" t="s">
        <v>30</v>
      </c>
    </row>
    <row r="37" spans="1:11" s="61" customFormat="1" ht="16.8">
      <c r="A37" s="17" t="s">
        <v>84</v>
      </c>
      <c r="B37" s="62" t="s">
        <v>32</v>
      </c>
      <c r="C37" s="63">
        <v>103670</v>
      </c>
      <c r="D37" s="64" t="s">
        <v>75</v>
      </c>
      <c r="E37" s="20" t="s">
        <v>41</v>
      </c>
      <c r="F37" s="21">
        <v>3.54</v>
      </c>
      <c r="G37" s="22">
        <v>239.84</v>
      </c>
      <c r="H37" s="23" t="s">
        <v>29</v>
      </c>
      <c r="I37" s="21">
        <v>220.20190080000003</v>
      </c>
      <c r="J37" s="24">
        <f>I37*F37</f>
        <v>779.51472883200017</v>
      </c>
      <c r="K37" s="25" t="s">
        <v>30</v>
      </c>
    </row>
    <row r="38" spans="1:11" s="61" customFormat="1">
      <c r="A38" s="65" t="s">
        <v>85</v>
      </c>
      <c r="B38" s="57"/>
      <c r="C38" s="57"/>
      <c r="D38" s="65" t="s">
        <v>86</v>
      </c>
      <c r="E38" s="57"/>
      <c r="F38" s="57"/>
      <c r="G38" s="57"/>
      <c r="H38" s="57"/>
      <c r="I38" s="66"/>
      <c r="J38" s="67">
        <f>J39</f>
        <v>6223.1856513960001</v>
      </c>
      <c r="K38" s="57"/>
    </row>
    <row r="39" spans="1:11" s="61" customFormat="1" ht="25.2">
      <c r="A39" s="17" t="s">
        <v>87</v>
      </c>
      <c r="B39" s="62" t="s">
        <v>26</v>
      </c>
      <c r="C39" s="63">
        <v>3741</v>
      </c>
      <c r="D39" s="68" t="s">
        <v>88</v>
      </c>
      <c r="E39" s="20" t="s">
        <v>28</v>
      </c>
      <c r="F39" s="21">
        <v>92.89</v>
      </c>
      <c r="G39" s="22">
        <v>72.97</v>
      </c>
      <c r="H39" s="23" t="s">
        <v>29</v>
      </c>
      <c r="I39" s="21">
        <v>66.995216400000004</v>
      </c>
      <c r="J39" s="24">
        <f>I39*F39</f>
        <v>6223.1856513960001</v>
      </c>
      <c r="K39" s="25" t="s">
        <v>30</v>
      </c>
    </row>
    <row r="40" spans="1:11" s="61" customFormat="1">
      <c r="A40" s="65" t="s">
        <v>89</v>
      </c>
      <c r="B40" s="57"/>
      <c r="C40" s="57"/>
      <c r="D40" s="65" t="s">
        <v>90</v>
      </c>
      <c r="E40" s="57"/>
      <c r="F40" s="57"/>
      <c r="G40" s="57"/>
      <c r="H40" s="57"/>
      <c r="I40" s="66"/>
      <c r="J40" s="67">
        <f>J41</f>
        <v>25599.4218</v>
      </c>
      <c r="K40" s="57"/>
    </row>
    <row r="41" spans="1:11" s="61" customFormat="1" ht="25.2">
      <c r="A41" s="17" t="s">
        <v>91</v>
      </c>
      <c r="B41" s="62" t="s">
        <v>32</v>
      </c>
      <c r="C41" s="63">
        <v>103324</v>
      </c>
      <c r="D41" s="68" t="s">
        <v>92</v>
      </c>
      <c r="E41" s="20" t="s">
        <v>28</v>
      </c>
      <c r="F41" s="21">
        <v>277.11</v>
      </c>
      <c r="G41" s="22">
        <v>70.430000000000007</v>
      </c>
      <c r="H41" s="23" t="s">
        <v>29</v>
      </c>
      <c r="I41" s="21">
        <v>92.38</v>
      </c>
      <c r="J41" s="24">
        <f>I41*F41</f>
        <v>25599.4218</v>
      </c>
      <c r="K41" s="25" t="s">
        <v>30</v>
      </c>
    </row>
    <row r="42" spans="1:11" s="61" customFormat="1">
      <c r="A42" s="65" t="s">
        <v>93</v>
      </c>
      <c r="B42" s="57"/>
      <c r="C42" s="57"/>
      <c r="D42" s="65" t="s">
        <v>94</v>
      </c>
      <c r="E42" s="57"/>
      <c r="F42" s="57"/>
      <c r="G42" s="57"/>
      <c r="H42" s="57"/>
      <c r="I42" s="66"/>
      <c r="J42" s="67">
        <f>SUM(J43:J45)</f>
        <v>6678.7573294560007</v>
      </c>
      <c r="K42" s="57"/>
    </row>
    <row r="43" spans="1:11" s="61" customFormat="1" ht="25.2">
      <c r="A43" s="17" t="s">
        <v>95</v>
      </c>
      <c r="B43" s="62" t="s">
        <v>32</v>
      </c>
      <c r="C43" s="63">
        <v>92543</v>
      </c>
      <c r="D43" s="68" t="s">
        <v>96</v>
      </c>
      <c r="E43" s="20" t="s">
        <v>28</v>
      </c>
      <c r="F43" s="21">
        <v>53.56</v>
      </c>
      <c r="G43" s="22">
        <v>15.22</v>
      </c>
      <c r="H43" s="23" t="s">
        <v>29</v>
      </c>
      <c r="I43" s="21">
        <v>13.973786400000002</v>
      </c>
      <c r="J43" s="24">
        <f>I43*F43</f>
        <v>748.43599958400011</v>
      </c>
      <c r="K43" s="25" t="s">
        <v>30</v>
      </c>
    </row>
    <row r="44" spans="1:11" s="61" customFormat="1" ht="25.2">
      <c r="A44" s="17" t="s">
        <v>97</v>
      </c>
      <c r="B44" s="62" t="s">
        <v>32</v>
      </c>
      <c r="C44" s="63">
        <v>94207</v>
      </c>
      <c r="D44" s="68" t="s">
        <v>98</v>
      </c>
      <c r="E44" s="20" t="s">
        <v>28</v>
      </c>
      <c r="F44" s="21">
        <v>53.56</v>
      </c>
      <c r="G44" s="22">
        <v>46.51</v>
      </c>
      <c r="H44" s="23" t="s">
        <v>29</v>
      </c>
      <c r="I44" s="21">
        <v>42.7017612</v>
      </c>
      <c r="J44" s="24">
        <f>I44*F44</f>
        <v>2287.1063298720001</v>
      </c>
      <c r="K44" s="25" t="s">
        <v>30</v>
      </c>
    </row>
    <row r="45" spans="1:11" s="61" customFormat="1" ht="16.8">
      <c r="A45" s="17" t="s">
        <v>99</v>
      </c>
      <c r="B45" s="62" t="s">
        <v>32</v>
      </c>
      <c r="C45" s="69">
        <v>94231</v>
      </c>
      <c r="D45" s="64" t="s">
        <v>100</v>
      </c>
      <c r="E45" s="20" t="s">
        <v>34</v>
      </c>
      <c r="F45" s="21">
        <v>44.5</v>
      </c>
      <c r="G45" s="22">
        <v>62.42</v>
      </c>
      <c r="H45" s="23" t="s">
        <v>29</v>
      </c>
      <c r="I45" s="21">
        <v>81.87</v>
      </c>
      <c r="J45" s="24">
        <f>I45*F45</f>
        <v>3643.2150000000001</v>
      </c>
      <c r="K45" s="25" t="s">
        <v>30</v>
      </c>
    </row>
    <row r="46" spans="1:11" s="61" customFormat="1">
      <c r="A46" s="65" t="s">
        <v>101</v>
      </c>
      <c r="B46" s="57"/>
      <c r="C46" s="57"/>
      <c r="D46" s="65" t="s">
        <v>102</v>
      </c>
      <c r="E46" s="57"/>
      <c r="F46" s="57"/>
      <c r="G46" s="57"/>
      <c r="H46" s="57"/>
      <c r="I46" s="66"/>
      <c r="J46" s="67">
        <f>SUM(J47:J53)</f>
        <v>50649.407033591997</v>
      </c>
      <c r="K46" s="57"/>
    </row>
    <row r="47" spans="1:11" s="61" customFormat="1" ht="25.2">
      <c r="A47" s="17" t="s">
        <v>103</v>
      </c>
      <c r="B47" s="62" t="s">
        <v>32</v>
      </c>
      <c r="C47" s="69">
        <v>87904</v>
      </c>
      <c r="D47" s="68" t="s">
        <v>104</v>
      </c>
      <c r="E47" s="20" t="s">
        <v>28</v>
      </c>
      <c r="F47" s="21">
        <v>579.16999999999996</v>
      </c>
      <c r="G47" s="22">
        <v>8.15</v>
      </c>
      <c r="H47" s="23" t="s">
        <v>29</v>
      </c>
      <c r="I47" s="21">
        <v>7.4826779999999999</v>
      </c>
      <c r="J47" s="24">
        <f t="shared" ref="J47:J53" si="1">I47*F47</f>
        <v>4333.7426172599999</v>
      </c>
      <c r="K47" s="25" t="s">
        <v>30</v>
      </c>
    </row>
    <row r="48" spans="1:11" s="61" customFormat="1" ht="42">
      <c r="A48" s="17" t="s">
        <v>105</v>
      </c>
      <c r="B48" s="62" t="s">
        <v>32</v>
      </c>
      <c r="C48" s="69">
        <v>87527</v>
      </c>
      <c r="D48" s="68" t="s">
        <v>106</v>
      </c>
      <c r="E48" s="20" t="s">
        <v>28</v>
      </c>
      <c r="F48" s="21">
        <v>301.43</v>
      </c>
      <c r="G48" s="22">
        <v>34.51</v>
      </c>
      <c r="H48" s="23" t="s">
        <v>29</v>
      </c>
      <c r="I48" s="21">
        <v>31.684321199999999</v>
      </c>
      <c r="J48" s="24">
        <f t="shared" si="1"/>
        <v>9550.6049393159992</v>
      </c>
      <c r="K48" s="25" t="s">
        <v>30</v>
      </c>
    </row>
    <row r="49" spans="1:11" s="61" customFormat="1" ht="25.2">
      <c r="A49" s="17" t="s">
        <v>107</v>
      </c>
      <c r="B49" s="62" t="s">
        <v>32</v>
      </c>
      <c r="C49" s="69">
        <v>87775</v>
      </c>
      <c r="D49" s="68" t="s">
        <v>108</v>
      </c>
      <c r="E49" s="20" t="s">
        <v>28</v>
      </c>
      <c r="F49" s="21">
        <v>277.74</v>
      </c>
      <c r="G49" s="22">
        <v>45.48</v>
      </c>
      <c r="H49" s="23" t="s">
        <v>29</v>
      </c>
      <c r="I49" s="21">
        <v>41.756097599999997</v>
      </c>
      <c r="J49" s="24">
        <f t="shared" si="1"/>
        <v>11597.338547424</v>
      </c>
      <c r="K49" s="25" t="s">
        <v>30</v>
      </c>
    </row>
    <row r="50" spans="1:11" s="61" customFormat="1" ht="16.8">
      <c r="A50" s="17" t="s">
        <v>109</v>
      </c>
      <c r="B50" s="62" t="s">
        <v>32</v>
      </c>
      <c r="C50" s="69">
        <v>100322</v>
      </c>
      <c r="D50" s="64" t="s">
        <v>110</v>
      </c>
      <c r="E50" s="20" t="s">
        <v>41</v>
      </c>
      <c r="F50" s="21">
        <v>7.37</v>
      </c>
      <c r="G50" s="22">
        <v>94.83</v>
      </c>
      <c r="H50" s="23" t="s">
        <v>29</v>
      </c>
      <c r="I50" s="21">
        <v>111.94199999999999</v>
      </c>
      <c r="J50" s="21">
        <f t="shared" si="1"/>
        <v>825.01253999999994</v>
      </c>
      <c r="K50" s="25" t="s">
        <v>30</v>
      </c>
    </row>
    <row r="51" spans="1:11" s="61" customFormat="1" ht="16.8">
      <c r="A51" s="17" t="s">
        <v>111</v>
      </c>
      <c r="B51" s="62" t="s">
        <v>32</v>
      </c>
      <c r="C51" s="69">
        <v>98682</v>
      </c>
      <c r="D51" s="68" t="s">
        <v>112</v>
      </c>
      <c r="E51" s="20" t="s">
        <v>28</v>
      </c>
      <c r="F51" s="21">
        <v>65.97</v>
      </c>
      <c r="G51" s="22">
        <v>40.78</v>
      </c>
      <c r="H51" s="23" t="s">
        <v>29</v>
      </c>
      <c r="I51" s="21">
        <v>37.440933600000001</v>
      </c>
      <c r="J51" s="24">
        <f t="shared" si="1"/>
        <v>2469.978389592</v>
      </c>
      <c r="K51" s="25" t="s">
        <v>30</v>
      </c>
    </row>
    <row r="52" spans="1:11" s="61" customFormat="1" ht="25.2">
      <c r="A52" s="17" t="s">
        <v>113</v>
      </c>
      <c r="B52" s="62" t="s">
        <v>32</v>
      </c>
      <c r="C52" s="69">
        <v>87251</v>
      </c>
      <c r="D52" s="68" t="s">
        <v>114</v>
      </c>
      <c r="E52" s="20" t="s">
        <v>28</v>
      </c>
      <c r="F52" s="21">
        <v>35.97</v>
      </c>
      <c r="G52" s="22">
        <v>46.16</v>
      </c>
      <c r="H52" s="23" t="s">
        <v>29</v>
      </c>
      <c r="I52" s="21">
        <v>55</v>
      </c>
      <c r="J52" s="24">
        <f t="shared" si="1"/>
        <v>1978.35</v>
      </c>
      <c r="K52" s="25" t="s">
        <v>30</v>
      </c>
    </row>
    <row r="53" spans="1:11" s="61" customFormat="1" ht="25.2">
      <c r="A53" s="17" t="s">
        <v>115</v>
      </c>
      <c r="B53" s="62" t="s">
        <v>32</v>
      </c>
      <c r="C53" s="69">
        <v>87273</v>
      </c>
      <c r="D53" s="68" t="s">
        <v>116</v>
      </c>
      <c r="E53" s="20" t="s">
        <v>28</v>
      </c>
      <c r="F53" s="21">
        <v>301.43</v>
      </c>
      <c r="G53" s="22">
        <v>60.96</v>
      </c>
      <c r="H53" s="23" t="s">
        <v>29</v>
      </c>
      <c r="I53" s="21">
        <v>66</v>
      </c>
      <c r="J53" s="24">
        <f t="shared" si="1"/>
        <v>19894.38</v>
      </c>
      <c r="K53" s="25" t="s">
        <v>30</v>
      </c>
    </row>
    <row r="54" spans="1:11" s="61" customFormat="1">
      <c r="A54" s="65" t="s">
        <v>117</v>
      </c>
      <c r="B54" s="57"/>
      <c r="C54" s="57"/>
      <c r="D54" s="65" t="s">
        <v>118</v>
      </c>
      <c r="E54" s="57"/>
      <c r="F54" s="57"/>
      <c r="G54" s="57"/>
      <c r="H54" s="57"/>
      <c r="I54" s="66"/>
      <c r="J54" s="67">
        <f>J55+J60</f>
        <v>14178.484949999998</v>
      </c>
      <c r="K54" s="57"/>
    </row>
    <row r="55" spans="1:11" s="61" customFormat="1">
      <c r="A55" s="65" t="s">
        <v>119</v>
      </c>
      <c r="B55" s="57"/>
      <c r="C55" s="57"/>
      <c r="D55" s="65" t="s">
        <v>120</v>
      </c>
      <c r="E55" s="57"/>
      <c r="F55" s="57"/>
      <c r="G55" s="57"/>
      <c r="H55" s="57"/>
      <c r="I55" s="66"/>
      <c r="J55" s="67">
        <f>SUM(J56:J59)</f>
        <v>10437.940949999998</v>
      </c>
      <c r="K55" s="57"/>
    </row>
    <row r="56" spans="1:11" s="61" customFormat="1" ht="16.8">
      <c r="A56" s="17" t="s">
        <v>121</v>
      </c>
      <c r="B56" s="62" t="s">
        <v>26</v>
      </c>
      <c r="C56" s="69">
        <v>39022</v>
      </c>
      <c r="D56" s="68" t="s">
        <v>122</v>
      </c>
      <c r="E56" s="20" t="s">
        <v>123</v>
      </c>
      <c r="F56" s="21">
        <v>3</v>
      </c>
      <c r="G56" s="22">
        <v>499.9</v>
      </c>
      <c r="H56" s="23" t="s">
        <v>29</v>
      </c>
      <c r="I56" s="21">
        <v>655.67</v>
      </c>
      <c r="J56" s="24">
        <f>I56*F56</f>
        <v>1967.0099999999998</v>
      </c>
      <c r="K56" s="25" t="s">
        <v>30</v>
      </c>
    </row>
    <row r="57" spans="1:11" s="61" customFormat="1" ht="25.2">
      <c r="A57" s="17" t="s">
        <v>124</v>
      </c>
      <c r="B57" s="62" t="s">
        <v>32</v>
      </c>
      <c r="C57" s="69">
        <v>90820</v>
      </c>
      <c r="D57" s="68" t="s">
        <v>125</v>
      </c>
      <c r="E57" s="20" t="s">
        <v>123</v>
      </c>
      <c r="F57" s="21">
        <v>15</v>
      </c>
      <c r="G57" s="22">
        <v>390.25</v>
      </c>
      <c r="H57" s="23" t="s">
        <v>29</v>
      </c>
      <c r="I57" s="21">
        <v>358.29633000000001</v>
      </c>
      <c r="J57" s="24">
        <f>I57*F57</f>
        <v>5374.4449500000001</v>
      </c>
      <c r="K57" s="25" t="s">
        <v>30</v>
      </c>
    </row>
    <row r="58" spans="1:11" s="61" customFormat="1" ht="25.2">
      <c r="A58" s="17" t="s">
        <v>126</v>
      </c>
      <c r="B58" s="62" t="s">
        <v>32</v>
      </c>
      <c r="C58" s="69">
        <v>90830</v>
      </c>
      <c r="D58" s="68" t="s">
        <v>127</v>
      </c>
      <c r="E58" s="20" t="s">
        <v>123</v>
      </c>
      <c r="F58" s="21">
        <v>9</v>
      </c>
      <c r="G58" s="22">
        <v>176.91</v>
      </c>
      <c r="H58" s="23" t="s">
        <v>29</v>
      </c>
      <c r="I58" s="21">
        <v>139.22399999999999</v>
      </c>
      <c r="J58" s="24">
        <f>I58*F58</f>
        <v>1253.0159999999998</v>
      </c>
      <c r="K58" s="25" t="s">
        <v>30</v>
      </c>
    </row>
    <row r="59" spans="1:11" s="61" customFormat="1" ht="25.2">
      <c r="A59" s="17" t="s">
        <v>128</v>
      </c>
      <c r="B59" s="62" t="s">
        <v>32</v>
      </c>
      <c r="C59" s="69">
        <v>90831</v>
      </c>
      <c r="D59" s="73" t="s">
        <v>129</v>
      </c>
      <c r="E59" s="20" t="s">
        <v>123</v>
      </c>
      <c r="F59" s="21">
        <v>15</v>
      </c>
      <c r="G59" s="22">
        <v>156.16999999999999</v>
      </c>
      <c r="H59" s="23" t="s">
        <v>29</v>
      </c>
      <c r="I59" s="21">
        <v>122.898</v>
      </c>
      <c r="J59" s="24">
        <f>I59*F59</f>
        <v>1843.47</v>
      </c>
      <c r="K59" s="25" t="s">
        <v>30</v>
      </c>
    </row>
    <row r="60" spans="1:11" s="61" customFormat="1">
      <c r="A60" s="65" t="s">
        <v>130</v>
      </c>
      <c r="B60" s="57"/>
      <c r="C60" s="57"/>
      <c r="D60" s="65" t="s">
        <v>131</v>
      </c>
      <c r="E60" s="57"/>
      <c r="F60" s="57"/>
      <c r="G60" s="57"/>
      <c r="H60" s="57"/>
      <c r="I60" s="66"/>
      <c r="J60" s="67">
        <f>SUM(J61:J62)</f>
        <v>3740.5440000000003</v>
      </c>
      <c r="K60" s="57"/>
    </row>
    <row r="61" spans="1:11" s="61" customFormat="1" ht="25.2">
      <c r="A61" s="17" t="s">
        <v>132</v>
      </c>
      <c r="B61" s="62" t="s">
        <v>32</v>
      </c>
      <c r="C61" s="69">
        <v>94559</v>
      </c>
      <c r="D61" s="68" t="s">
        <v>133</v>
      </c>
      <c r="E61" s="20" t="s">
        <v>28</v>
      </c>
      <c r="F61" s="21">
        <v>6</v>
      </c>
      <c r="G61" s="22">
        <v>789.65</v>
      </c>
      <c r="H61" s="23" t="s">
        <v>29</v>
      </c>
      <c r="I61" s="24">
        <v>517.85</v>
      </c>
      <c r="J61" s="24">
        <f>I61*F61</f>
        <v>3107.1000000000004</v>
      </c>
      <c r="K61" s="25" t="s">
        <v>30</v>
      </c>
    </row>
    <row r="62" spans="1:11" s="61" customFormat="1">
      <c r="A62" s="17" t="s">
        <v>134</v>
      </c>
      <c r="B62" s="62" t="s">
        <v>26</v>
      </c>
      <c r="C62" s="69">
        <v>10499</v>
      </c>
      <c r="D62" s="64" t="s">
        <v>135</v>
      </c>
      <c r="E62" s="20" t="s">
        <v>28</v>
      </c>
      <c r="F62" s="21">
        <v>6</v>
      </c>
      <c r="G62" s="22">
        <v>114.99</v>
      </c>
      <c r="H62" s="23" t="s">
        <v>29</v>
      </c>
      <c r="I62" s="21">
        <v>105.57399999999998</v>
      </c>
      <c r="J62" s="21">
        <f>I62*F62</f>
        <v>633.44399999999996</v>
      </c>
      <c r="K62" s="25" t="s">
        <v>30</v>
      </c>
    </row>
    <row r="63" spans="1:11" s="61" customFormat="1">
      <c r="A63" s="65" t="s">
        <v>136</v>
      </c>
      <c r="B63" s="57"/>
      <c r="C63" s="57"/>
      <c r="D63" s="65" t="s">
        <v>137</v>
      </c>
      <c r="E63" s="57"/>
      <c r="F63" s="57"/>
      <c r="G63" s="57"/>
      <c r="H63" s="57"/>
      <c r="I63" s="66"/>
      <c r="J63" s="67">
        <f>SUM(J64:J66)</f>
        <v>6201.4289999999992</v>
      </c>
      <c r="K63" s="57"/>
    </row>
    <row r="64" spans="1:11" s="61" customFormat="1" ht="16.8">
      <c r="A64" s="17" t="s">
        <v>138</v>
      </c>
      <c r="B64" s="62" t="s">
        <v>32</v>
      </c>
      <c r="C64" s="69">
        <v>88489</v>
      </c>
      <c r="D64" s="64" t="s">
        <v>139</v>
      </c>
      <c r="E64" s="20" t="s">
        <v>28</v>
      </c>
      <c r="F64" s="21">
        <v>310.45999999999998</v>
      </c>
      <c r="G64" s="22">
        <v>15.52</v>
      </c>
      <c r="H64" s="23" t="s">
        <v>29</v>
      </c>
      <c r="I64" s="21">
        <v>15</v>
      </c>
      <c r="J64" s="24">
        <f>I64*F64</f>
        <v>4656.8999999999996</v>
      </c>
      <c r="K64" s="25" t="s">
        <v>30</v>
      </c>
    </row>
    <row r="65" spans="1:13" s="61" customFormat="1" ht="16.8">
      <c r="A65" s="17" t="s">
        <v>140</v>
      </c>
      <c r="B65" s="62" t="s">
        <v>32</v>
      </c>
      <c r="C65" s="69">
        <v>102219</v>
      </c>
      <c r="D65" s="64" t="s">
        <v>141</v>
      </c>
      <c r="E65" s="20" t="s">
        <v>28</v>
      </c>
      <c r="F65" s="21">
        <v>49.14</v>
      </c>
      <c r="G65" s="22">
        <v>14.37</v>
      </c>
      <c r="H65" s="23" t="s">
        <v>29</v>
      </c>
      <c r="I65" s="21">
        <v>18.850000000000001</v>
      </c>
      <c r="J65" s="21">
        <f>I65*F65</f>
        <v>926.2890000000001</v>
      </c>
      <c r="K65" s="25" t="s">
        <v>30</v>
      </c>
    </row>
    <row r="66" spans="1:13" s="61" customFormat="1" ht="16.8">
      <c r="A66" s="17" t="s">
        <v>142</v>
      </c>
      <c r="B66" s="62" t="s">
        <v>32</v>
      </c>
      <c r="C66" s="69">
        <v>100751</v>
      </c>
      <c r="D66" s="64" t="s">
        <v>143</v>
      </c>
      <c r="E66" s="20" t="s">
        <v>28</v>
      </c>
      <c r="F66" s="21">
        <v>12</v>
      </c>
      <c r="G66" s="22">
        <v>39.28</v>
      </c>
      <c r="H66" s="23" t="s">
        <v>29</v>
      </c>
      <c r="I66" s="21">
        <v>51.52</v>
      </c>
      <c r="J66" s="21">
        <f>I66*F66</f>
        <v>618.24</v>
      </c>
      <c r="K66" s="25" t="s">
        <v>30</v>
      </c>
    </row>
    <row r="67" spans="1:13" s="61" customFormat="1">
      <c r="A67" s="65" t="s">
        <v>144</v>
      </c>
      <c r="B67" s="57"/>
      <c r="C67" s="57"/>
      <c r="D67" s="65" t="s">
        <v>145</v>
      </c>
      <c r="E67" s="57"/>
      <c r="F67" s="57"/>
      <c r="G67" s="57"/>
      <c r="H67" s="57"/>
      <c r="I67" s="66"/>
      <c r="J67" s="67">
        <f>SUM(J68:J79)</f>
        <v>18737.899999999998</v>
      </c>
      <c r="K67" s="57"/>
    </row>
    <row r="68" spans="1:13" s="61" customFormat="1" ht="16.8">
      <c r="A68" s="17" t="s">
        <v>146</v>
      </c>
      <c r="B68" s="62" t="s">
        <v>32</v>
      </c>
      <c r="C68" s="69">
        <v>94495</v>
      </c>
      <c r="D68" s="64" t="s">
        <v>147</v>
      </c>
      <c r="E68" s="20" t="s">
        <v>123</v>
      </c>
      <c r="F68" s="21">
        <v>14</v>
      </c>
      <c r="G68" s="22">
        <v>71.38</v>
      </c>
      <c r="H68" s="23" t="s">
        <v>29</v>
      </c>
      <c r="I68" s="21">
        <v>93.62</v>
      </c>
      <c r="J68" s="24">
        <f t="shared" ref="J68:J79" si="2">I68*F68</f>
        <v>1310.68</v>
      </c>
      <c r="K68" s="25" t="s">
        <v>30</v>
      </c>
      <c r="L68" s="74" t="s">
        <v>250</v>
      </c>
      <c r="M68" s="75"/>
    </row>
    <row r="69" spans="1:13" s="61" customFormat="1" ht="16.8">
      <c r="A69" s="17" t="s">
        <v>148</v>
      </c>
      <c r="B69" s="62" t="s">
        <v>32</v>
      </c>
      <c r="C69" s="69">
        <v>94490</v>
      </c>
      <c r="D69" s="64" t="s">
        <v>149</v>
      </c>
      <c r="E69" s="20" t="s">
        <v>123</v>
      </c>
      <c r="F69" s="21">
        <v>10</v>
      </c>
      <c r="G69" s="22">
        <v>68.17</v>
      </c>
      <c r="H69" s="23" t="s">
        <v>29</v>
      </c>
      <c r="I69" s="21">
        <v>89.41</v>
      </c>
      <c r="J69" s="21">
        <f t="shared" si="2"/>
        <v>894.09999999999991</v>
      </c>
      <c r="K69" s="25" t="s">
        <v>30</v>
      </c>
    </row>
    <row r="70" spans="1:13" s="61" customFormat="1" ht="25.2">
      <c r="A70" s="17" t="s">
        <v>150</v>
      </c>
      <c r="B70" s="62" t="s">
        <v>32</v>
      </c>
      <c r="C70" s="69">
        <v>102623</v>
      </c>
      <c r="D70" s="68" t="s">
        <v>151</v>
      </c>
      <c r="E70" s="20" t="s">
        <v>123</v>
      </c>
      <c r="F70" s="21">
        <v>2</v>
      </c>
      <c r="G70" s="22">
        <v>966.29</v>
      </c>
      <c r="H70" s="23" t="s">
        <v>29</v>
      </c>
      <c r="I70" s="24">
        <v>1267.3900000000001</v>
      </c>
      <c r="J70" s="24">
        <f t="shared" si="2"/>
        <v>2534.7800000000002</v>
      </c>
      <c r="K70" s="25" t="s">
        <v>30</v>
      </c>
    </row>
    <row r="71" spans="1:13" s="61" customFormat="1" ht="16.8">
      <c r="A71" s="17" t="s">
        <v>152</v>
      </c>
      <c r="B71" s="62" t="s">
        <v>32</v>
      </c>
      <c r="C71" s="69">
        <v>86884</v>
      </c>
      <c r="D71" s="64" t="s">
        <v>153</v>
      </c>
      <c r="E71" s="20" t="s">
        <v>123</v>
      </c>
      <c r="F71" s="21">
        <v>700</v>
      </c>
      <c r="G71" s="22">
        <v>11.58</v>
      </c>
      <c r="H71" s="23" t="s">
        <v>29</v>
      </c>
      <c r="I71" s="21">
        <v>15.19</v>
      </c>
      <c r="J71" s="24">
        <f t="shared" si="2"/>
        <v>10633</v>
      </c>
      <c r="K71" s="25" t="s">
        <v>30</v>
      </c>
    </row>
    <row r="72" spans="1:13" s="61" customFormat="1" ht="16.8">
      <c r="A72" s="17" t="s">
        <v>154</v>
      </c>
      <c r="B72" s="62" t="s">
        <v>32</v>
      </c>
      <c r="C72" s="69">
        <v>89402</v>
      </c>
      <c r="D72" s="64" t="s">
        <v>155</v>
      </c>
      <c r="E72" s="20" t="s">
        <v>34</v>
      </c>
      <c r="F72" s="21">
        <v>13</v>
      </c>
      <c r="G72" s="22">
        <v>12.05</v>
      </c>
      <c r="H72" s="23" t="s">
        <v>29</v>
      </c>
      <c r="I72" s="21">
        <v>15.8</v>
      </c>
      <c r="J72" s="21">
        <f t="shared" si="2"/>
        <v>205.4</v>
      </c>
      <c r="K72" s="25" t="s">
        <v>30</v>
      </c>
    </row>
    <row r="73" spans="1:13" s="61" customFormat="1" ht="16.8">
      <c r="A73" s="17" t="s">
        <v>156</v>
      </c>
      <c r="B73" s="62" t="s">
        <v>32</v>
      </c>
      <c r="C73" s="69">
        <v>89403</v>
      </c>
      <c r="D73" s="64" t="s">
        <v>157</v>
      </c>
      <c r="E73" s="20" t="s">
        <v>34</v>
      </c>
      <c r="F73" s="21">
        <v>48</v>
      </c>
      <c r="G73" s="22">
        <v>20.329999999999998</v>
      </c>
      <c r="H73" s="23" t="s">
        <v>29</v>
      </c>
      <c r="I73" s="21">
        <v>26.66</v>
      </c>
      <c r="J73" s="24">
        <f t="shared" si="2"/>
        <v>1279.68</v>
      </c>
      <c r="K73" s="25" t="s">
        <v>30</v>
      </c>
    </row>
    <row r="74" spans="1:13" s="61" customFormat="1" ht="16.8">
      <c r="A74" s="17" t="s">
        <v>158</v>
      </c>
      <c r="B74" s="62" t="s">
        <v>32</v>
      </c>
      <c r="C74" s="69">
        <v>89413</v>
      </c>
      <c r="D74" s="68" t="s">
        <v>159</v>
      </c>
      <c r="E74" s="20" t="s">
        <v>123</v>
      </c>
      <c r="F74" s="21">
        <v>20</v>
      </c>
      <c r="G74" s="22">
        <v>11.35</v>
      </c>
      <c r="H74" s="23" t="s">
        <v>29</v>
      </c>
      <c r="I74" s="21">
        <v>14.89</v>
      </c>
      <c r="J74" s="21">
        <f t="shared" si="2"/>
        <v>297.8</v>
      </c>
      <c r="K74" s="25" t="s">
        <v>30</v>
      </c>
    </row>
    <row r="75" spans="1:13" s="61" customFormat="1" ht="16.8">
      <c r="A75" s="17" t="s">
        <v>160</v>
      </c>
      <c r="B75" s="62" t="s">
        <v>32</v>
      </c>
      <c r="C75" s="69">
        <v>89362</v>
      </c>
      <c r="D75" s="64" t="s">
        <v>161</v>
      </c>
      <c r="E75" s="20" t="s">
        <v>123</v>
      </c>
      <c r="F75" s="21">
        <v>4</v>
      </c>
      <c r="G75" s="22">
        <v>8.41</v>
      </c>
      <c r="H75" s="23" t="s">
        <v>29</v>
      </c>
      <c r="I75" s="21">
        <v>11.03</v>
      </c>
      <c r="J75" s="21">
        <f t="shared" si="2"/>
        <v>44.12</v>
      </c>
      <c r="K75" s="25" t="s">
        <v>30</v>
      </c>
    </row>
    <row r="76" spans="1:13" s="61" customFormat="1" ht="16.8">
      <c r="A76" s="17" t="s">
        <v>162</v>
      </c>
      <c r="B76" s="62" t="s">
        <v>32</v>
      </c>
      <c r="C76" s="69">
        <v>89395</v>
      </c>
      <c r="D76" s="64" t="s">
        <v>163</v>
      </c>
      <c r="E76" s="20" t="s">
        <v>123</v>
      </c>
      <c r="F76" s="21">
        <v>22</v>
      </c>
      <c r="G76" s="22">
        <v>11.82</v>
      </c>
      <c r="H76" s="23" t="s">
        <v>29</v>
      </c>
      <c r="I76" s="21">
        <v>15.5</v>
      </c>
      <c r="J76" s="21">
        <f t="shared" si="2"/>
        <v>341</v>
      </c>
      <c r="K76" s="25" t="s">
        <v>30</v>
      </c>
    </row>
    <row r="77" spans="1:13" s="61" customFormat="1" ht="25.2">
      <c r="A77" s="17" t="s">
        <v>164</v>
      </c>
      <c r="B77" s="62" t="s">
        <v>32</v>
      </c>
      <c r="C77" s="69">
        <v>89366</v>
      </c>
      <c r="D77" s="68" t="s">
        <v>165</v>
      </c>
      <c r="E77" s="20" t="s">
        <v>123</v>
      </c>
      <c r="F77" s="21">
        <v>20</v>
      </c>
      <c r="G77" s="22">
        <v>17.3</v>
      </c>
      <c r="H77" s="23" t="s">
        <v>29</v>
      </c>
      <c r="I77" s="21">
        <v>22.69</v>
      </c>
      <c r="J77" s="21">
        <f t="shared" si="2"/>
        <v>453.8</v>
      </c>
      <c r="K77" s="25" t="s">
        <v>30</v>
      </c>
    </row>
    <row r="78" spans="1:13" s="61" customFormat="1" ht="16.8">
      <c r="A78" s="17" t="s">
        <v>166</v>
      </c>
      <c r="B78" s="23" t="s">
        <v>26</v>
      </c>
      <c r="C78" s="63">
        <v>3538</v>
      </c>
      <c r="D78" s="64" t="s">
        <v>167</v>
      </c>
      <c r="E78" s="20" t="s">
        <v>123</v>
      </c>
      <c r="F78" s="21">
        <v>10</v>
      </c>
      <c r="G78" s="22">
        <v>5.73</v>
      </c>
      <c r="H78" s="23" t="s">
        <v>29</v>
      </c>
      <c r="I78" s="21">
        <v>7.52</v>
      </c>
      <c r="J78" s="21">
        <f t="shared" si="2"/>
        <v>75.199999999999989</v>
      </c>
      <c r="K78" s="25" t="s">
        <v>30</v>
      </c>
    </row>
    <row r="79" spans="1:13" s="61" customFormat="1" ht="25.2">
      <c r="A79" s="17" t="s">
        <v>168</v>
      </c>
      <c r="B79" s="23" t="s">
        <v>32</v>
      </c>
      <c r="C79" s="63">
        <v>94651</v>
      </c>
      <c r="D79" s="68" t="s">
        <v>169</v>
      </c>
      <c r="E79" s="20" t="s">
        <v>34</v>
      </c>
      <c r="F79" s="21">
        <v>18</v>
      </c>
      <c r="G79" s="22">
        <v>28.31</v>
      </c>
      <c r="H79" s="23" t="s">
        <v>29</v>
      </c>
      <c r="I79" s="21">
        <v>37.130000000000003</v>
      </c>
      <c r="J79" s="21">
        <f t="shared" si="2"/>
        <v>668.34</v>
      </c>
      <c r="K79" s="25" t="s">
        <v>30</v>
      </c>
    </row>
    <row r="80" spans="1:13" s="61" customFormat="1">
      <c r="A80" s="65" t="s">
        <v>170</v>
      </c>
      <c r="B80" s="57"/>
      <c r="C80" s="57"/>
      <c r="D80" s="65" t="s">
        <v>171</v>
      </c>
      <c r="E80" s="57"/>
      <c r="F80" s="57"/>
      <c r="G80" s="57"/>
      <c r="H80" s="57"/>
      <c r="I80" s="66" t="s">
        <v>249</v>
      </c>
      <c r="J80" s="67">
        <f>SUM(J81:J92)</f>
        <v>36669.72</v>
      </c>
      <c r="K80" s="57"/>
    </row>
    <row r="81" spans="1:11" s="61" customFormat="1" ht="25.2">
      <c r="A81" s="17" t="s">
        <v>172</v>
      </c>
      <c r="B81" s="23" t="s">
        <v>32</v>
      </c>
      <c r="C81" s="63">
        <v>89711</v>
      </c>
      <c r="D81" s="68" t="s">
        <v>173</v>
      </c>
      <c r="E81" s="20" t="s">
        <v>34</v>
      </c>
      <c r="F81" s="21">
        <v>36</v>
      </c>
      <c r="G81" s="22">
        <v>18.72</v>
      </c>
      <c r="H81" s="23" t="s">
        <v>29</v>
      </c>
      <c r="I81" s="21">
        <v>24.55</v>
      </c>
      <c r="J81" s="21">
        <f t="shared" ref="J81:J92" si="3">I81*F81</f>
        <v>883.80000000000007</v>
      </c>
      <c r="K81" s="25" t="s">
        <v>30</v>
      </c>
    </row>
    <row r="82" spans="1:11" s="61" customFormat="1" ht="16.8">
      <c r="A82" s="17" t="s">
        <v>174</v>
      </c>
      <c r="B82" s="23" t="s">
        <v>32</v>
      </c>
      <c r="C82" s="63">
        <v>89712</v>
      </c>
      <c r="D82" s="68" t="s">
        <v>175</v>
      </c>
      <c r="E82" s="20" t="s">
        <v>34</v>
      </c>
      <c r="F82" s="21">
        <v>24</v>
      </c>
      <c r="G82" s="22">
        <v>26.92</v>
      </c>
      <c r="H82" s="23" t="s">
        <v>29</v>
      </c>
      <c r="I82" s="21">
        <v>35.31</v>
      </c>
      <c r="J82" s="21">
        <f t="shared" si="3"/>
        <v>847.44</v>
      </c>
      <c r="K82" s="25" t="s">
        <v>30</v>
      </c>
    </row>
    <row r="83" spans="1:11" s="61" customFormat="1" ht="16.8">
      <c r="A83" s="17" t="s">
        <v>176</v>
      </c>
      <c r="B83" s="23" t="s">
        <v>32</v>
      </c>
      <c r="C83" s="63">
        <v>89714</v>
      </c>
      <c r="D83" s="68" t="s">
        <v>177</v>
      </c>
      <c r="E83" s="20" t="s">
        <v>34</v>
      </c>
      <c r="F83" s="21">
        <v>70</v>
      </c>
      <c r="G83" s="22">
        <v>45.22</v>
      </c>
      <c r="H83" s="23" t="s">
        <v>29</v>
      </c>
      <c r="I83" s="21">
        <v>59.31</v>
      </c>
      <c r="J83" s="24">
        <f t="shared" si="3"/>
        <v>4151.7</v>
      </c>
      <c r="K83" s="25" t="s">
        <v>30</v>
      </c>
    </row>
    <row r="84" spans="1:11" s="61" customFormat="1" ht="16.8">
      <c r="A84" s="17" t="s">
        <v>178</v>
      </c>
      <c r="B84" s="23" t="s">
        <v>26</v>
      </c>
      <c r="C84" s="63">
        <v>20144</v>
      </c>
      <c r="D84" s="64" t="s">
        <v>179</v>
      </c>
      <c r="E84" s="20" t="s">
        <v>123</v>
      </c>
      <c r="F84" s="21">
        <v>3</v>
      </c>
      <c r="G84" s="22">
        <v>74.47</v>
      </c>
      <c r="H84" s="23" t="s">
        <v>29</v>
      </c>
      <c r="I84" s="21">
        <v>97.67</v>
      </c>
      <c r="J84" s="21">
        <f t="shared" si="3"/>
        <v>293.01</v>
      </c>
      <c r="K84" s="25" t="s">
        <v>30</v>
      </c>
    </row>
    <row r="85" spans="1:11" s="61" customFormat="1">
      <c r="A85" s="17" t="s">
        <v>180</v>
      </c>
      <c r="B85" s="23" t="s">
        <v>26</v>
      </c>
      <c r="C85" s="63">
        <v>3659</v>
      </c>
      <c r="D85" s="64" t="s">
        <v>181</v>
      </c>
      <c r="E85" s="20" t="s">
        <v>123</v>
      </c>
      <c r="F85" s="21">
        <v>13</v>
      </c>
      <c r="G85" s="22">
        <v>20.64</v>
      </c>
      <c r="H85" s="23" t="s">
        <v>29</v>
      </c>
      <c r="I85" s="21">
        <v>27.07</v>
      </c>
      <c r="J85" s="21">
        <f t="shared" si="3"/>
        <v>351.91</v>
      </c>
      <c r="K85" s="25" t="s">
        <v>30</v>
      </c>
    </row>
    <row r="86" spans="1:11" s="61" customFormat="1" ht="16.8">
      <c r="A86" s="17" t="s">
        <v>182</v>
      </c>
      <c r="B86" s="23" t="s">
        <v>26</v>
      </c>
      <c r="C86" s="63">
        <v>20157</v>
      </c>
      <c r="D86" s="64" t="s">
        <v>183</v>
      </c>
      <c r="E86" s="20" t="s">
        <v>123</v>
      </c>
      <c r="F86" s="21">
        <v>20</v>
      </c>
      <c r="G86" s="22">
        <v>39.520000000000003</v>
      </c>
      <c r="H86" s="23" t="s">
        <v>29</v>
      </c>
      <c r="I86" s="21">
        <v>51.83</v>
      </c>
      <c r="J86" s="24">
        <f t="shared" si="3"/>
        <v>1036.5999999999999</v>
      </c>
      <c r="K86" s="25" t="s">
        <v>30</v>
      </c>
    </row>
    <row r="87" spans="1:11" s="61" customFormat="1" ht="16.8">
      <c r="A87" s="17" t="s">
        <v>184</v>
      </c>
      <c r="B87" s="23" t="s">
        <v>26</v>
      </c>
      <c r="C87" s="63">
        <v>20154</v>
      </c>
      <c r="D87" s="64" t="s">
        <v>185</v>
      </c>
      <c r="E87" s="20" t="s">
        <v>123</v>
      </c>
      <c r="F87" s="21">
        <v>10</v>
      </c>
      <c r="G87" s="22">
        <v>7.49</v>
      </c>
      <c r="H87" s="23" t="s">
        <v>29</v>
      </c>
      <c r="I87" s="21">
        <v>9.82</v>
      </c>
      <c r="J87" s="21">
        <f t="shared" si="3"/>
        <v>98.2</v>
      </c>
      <c r="K87" s="25" t="s">
        <v>30</v>
      </c>
    </row>
    <row r="88" spans="1:11" s="61" customFormat="1" ht="25.2">
      <c r="A88" s="17" t="s">
        <v>186</v>
      </c>
      <c r="B88" s="23" t="s">
        <v>32</v>
      </c>
      <c r="C88" s="63">
        <v>89707</v>
      </c>
      <c r="D88" s="68" t="s">
        <v>187</v>
      </c>
      <c r="E88" s="20" t="s">
        <v>123</v>
      </c>
      <c r="F88" s="21">
        <v>17</v>
      </c>
      <c r="G88" s="22">
        <v>50.81</v>
      </c>
      <c r="H88" s="23" t="s">
        <v>29</v>
      </c>
      <c r="I88" s="21">
        <v>66.64</v>
      </c>
      <c r="J88" s="24">
        <f t="shared" si="3"/>
        <v>1132.8800000000001</v>
      </c>
      <c r="K88" s="25" t="s">
        <v>30</v>
      </c>
    </row>
    <row r="89" spans="1:11" s="61" customFormat="1" ht="16.8">
      <c r="A89" s="17" t="s">
        <v>188</v>
      </c>
      <c r="B89" s="23" t="s">
        <v>26</v>
      </c>
      <c r="C89" s="63">
        <v>20151</v>
      </c>
      <c r="D89" s="64" t="s">
        <v>189</v>
      </c>
      <c r="E89" s="20" t="s">
        <v>123</v>
      </c>
      <c r="F89" s="21">
        <v>12</v>
      </c>
      <c r="G89" s="22">
        <v>29.29</v>
      </c>
      <c r="H89" s="23" t="s">
        <v>29</v>
      </c>
      <c r="I89" s="21">
        <v>38.42</v>
      </c>
      <c r="J89" s="21">
        <f t="shared" si="3"/>
        <v>461.04</v>
      </c>
      <c r="K89" s="25" t="s">
        <v>30</v>
      </c>
    </row>
    <row r="90" spans="1:11" s="61" customFormat="1" ht="16.8">
      <c r="A90" s="17" t="s">
        <v>190</v>
      </c>
      <c r="B90" s="23" t="s">
        <v>191</v>
      </c>
      <c r="C90" s="63">
        <v>111002</v>
      </c>
      <c r="D90" s="64" t="s">
        <v>192</v>
      </c>
      <c r="E90" s="20" t="s">
        <v>193</v>
      </c>
      <c r="F90" s="21">
        <v>1</v>
      </c>
      <c r="G90" s="70">
        <v>7956.16</v>
      </c>
      <c r="H90" s="23" t="s">
        <v>29</v>
      </c>
      <c r="I90" s="24">
        <v>10435.299999999999</v>
      </c>
      <c r="J90" s="24">
        <f t="shared" si="3"/>
        <v>10435.299999999999</v>
      </c>
      <c r="K90" s="25" t="s">
        <v>30</v>
      </c>
    </row>
    <row r="91" spans="1:11" s="61" customFormat="1" ht="16.8">
      <c r="A91" s="17" t="s">
        <v>194</v>
      </c>
      <c r="B91" s="23" t="s">
        <v>191</v>
      </c>
      <c r="C91" s="63">
        <v>111003</v>
      </c>
      <c r="D91" s="64" t="s">
        <v>195</v>
      </c>
      <c r="E91" s="20" t="s">
        <v>193</v>
      </c>
      <c r="F91" s="21">
        <v>1</v>
      </c>
      <c r="G91" s="70">
        <v>4988.21</v>
      </c>
      <c r="H91" s="23" t="s">
        <v>29</v>
      </c>
      <c r="I91" s="24">
        <v>6542.54</v>
      </c>
      <c r="J91" s="24">
        <f t="shared" si="3"/>
        <v>6542.54</v>
      </c>
      <c r="K91" s="25" t="s">
        <v>30</v>
      </c>
    </row>
    <row r="92" spans="1:11" s="61" customFormat="1" ht="16.8">
      <c r="A92" s="17" t="s">
        <v>196</v>
      </c>
      <c r="B92" s="23" t="s">
        <v>191</v>
      </c>
      <c r="C92" s="63">
        <v>111004</v>
      </c>
      <c r="D92" s="64" t="s">
        <v>197</v>
      </c>
      <c r="E92" s="20" t="s">
        <v>193</v>
      </c>
      <c r="F92" s="21">
        <v>1</v>
      </c>
      <c r="G92" s="70">
        <v>7956.16</v>
      </c>
      <c r="H92" s="23" t="s">
        <v>29</v>
      </c>
      <c r="I92" s="24">
        <v>10435.299999999999</v>
      </c>
      <c r="J92" s="24">
        <f t="shared" si="3"/>
        <v>10435.299999999999</v>
      </c>
      <c r="K92" s="25" t="s">
        <v>30</v>
      </c>
    </row>
    <row r="93" spans="1:11" s="61" customFormat="1">
      <c r="A93" s="65" t="s">
        <v>198</v>
      </c>
      <c r="B93" s="57"/>
      <c r="C93" s="57"/>
      <c r="D93" s="65" t="s">
        <v>199</v>
      </c>
      <c r="E93" s="57"/>
      <c r="F93" s="57"/>
      <c r="G93" s="57"/>
      <c r="H93" s="57"/>
      <c r="I93" s="66" t="s">
        <v>249</v>
      </c>
      <c r="J93" s="67">
        <f>SUM(J94:J97)</f>
        <v>10340.24</v>
      </c>
      <c r="K93" s="57"/>
    </row>
    <row r="94" spans="1:11" s="61" customFormat="1" ht="16.8">
      <c r="A94" s="17" t="s">
        <v>200</v>
      </c>
      <c r="B94" s="23" t="s">
        <v>32</v>
      </c>
      <c r="C94" s="63">
        <v>86888</v>
      </c>
      <c r="D94" s="64" t="s">
        <v>201</v>
      </c>
      <c r="E94" s="20" t="s">
        <v>123</v>
      </c>
      <c r="F94" s="21">
        <v>3</v>
      </c>
      <c r="G94" s="22">
        <v>407.43</v>
      </c>
      <c r="H94" s="23" t="s">
        <v>29</v>
      </c>
      <c r="I94" s="21">
        <v>534.39</v>
      </c>
      <c r="J94" s="24">
        <f>I94*F94</f>
        <v>1603.17</v>
      </c>
      <c r="K94" s="25" t="s">
        <v>30</v>
      </c>
    </row>
    <row r="95" spans="1:11" s="61" customFormat="1" ht="16.8">
      <c r="A95" s="17" t="s">
        <v>202</v>
      </c>
      <c r="B95" s="23" t="s">
        <v>32</v>
      </c>
      <c r="C95" s="63">
        <v>86904</v>
      </c>
      <c r="D95" s="64" t="s">
        <v>203</v>
      </c>
      <c r="E95" s="20" t="s">
        <v>123</v>
      </c>
      <c r="F95" s="21">
        <v>5</v>
      </c>
      <c r="G95" s="22">
        <v>124.76</v>
      </c>
      <c r="H95" s="23" t="s">
        <v>29</v>
      </c>
      <c r="I95" s="21">
        <v>163.63999999999999</v>
      </c>
      <c r="J95" s="21">
        <f>I95*F95</f>
        <v>818.19999999999993</v>
      </c>
      <c r="K95" s="25" t="s">
        <v>30</v>
      </c>
    </row>
    <row r="96" spans="1:11" s="61" customFormat="1" ht="16.8">
      <c r="A96" s="17" t="s">
        <v>204</v>
      </c>
      <c r="B96" s="23" t="s">
        <v>32</v>
      </c>
      <c r="C96" s="63">
        <v>86906</v>
      </c>
      <c r="D96" s="64" t="s">
        <v>205</v>
      </c>
      <c r="E96" s="20" t="s">
        <v>123</v>
      </c>
      <c r="F96" s="21">
        <v>5</v>
      </c>
      <c r="G96" s="22">
        <v>93.86</v>
      </c>
      <c r="H96" s="23" t="s">
        <v>29</v>
      </c>
      <c r="I96" s="21">
        <v>123.11</v>
      </c>
      <c r="J96" s="21">
        <f>I96*F96</f>
        <v>615.54999999999995</v>
      </c>
      <c r="K96" s="25" t="s">
        <v>30</v>
      </c>
    </row>
    <row r="97" spans="1:11" s="61" customFormat="1" ht="16.8">
      <c r="A97" s="36" t="s">
        <v>206</v>
      </c>
      <c r="B97" s="62" t="s">
        <v>26</v>
      </c>
      <c r="C97" s="63">
        <v>38190</v>
      </c>
      <c r="D97" s="64" t="s">
        <v>207</v>
      </c>
      <c r="E97" s="20" t="s">
        <v>123</v>
      </c>
      <c r="F97" s="21">
        <v>12</v>
      </c>
      <c r="G97" s="22">
        <v>464.02</v>
      </c>
      <c r="H97" s="23" t="s">
        <v>29</v>
      </c>
      <c r="I97" s="21">
        <v>608.61</v>
      </c>
      <c r="J97" s="40">
        <f>I97*F97</f>
        <v>7303.32</v>
      </c>
      <c r="K97" s="38" t="s">
        <v>30</v>
      </c>
    </row>
    <row r="98" spans="1:11" s="61" customFormat="1">
      <c r="A98" s="71" t="s">
        <v>208</v>
      </c>
      <c r="B98" s="57"/>
      <c r="C98" s="57"/>
      <c r="D98" s="65" t="s">
        <v>209</v>
      </c>
      <c r="E98" s="57"/>
      <c r="F98" s="57"/>
      <c r="G98" s="57"/>
      <c r="H98" s="57"/>
      <c r="I98" s="66" t="s">
        <v>249</v>
      </c>
      <c r="J98" s="249">
        <f>SUM(J99:J110)</f>
        <v>18866.82</v>
      </c>
      <c r="K98" s="250"/>
    </row>
    <row r="99" spans="1:11" s="61" customFormat="1" ht="16.8">
      <c r="A99" s="36" t="s">
        <v>210</v>
      </c>
      <c r="B99" s="62" t="s">
        <v>26</v>
      </c>
      <c r="C99" s="63">
        <v>12039</v>
      </c>
      <c r="D99" s="68" t="s">
        <v>211</v>
      </c>
      <c r="E99" s="20" t="s">
        <v>123</v>
      </c>
      <c r="F99" s="21">
        <v>1</v>
      </c>
      <c r="G99" s="22">
        <v>641.79</v>
      </c>
      <c r="H99" s="23" t="s">
        <v>29</v>
      </c>
      <c r="I99" s="21">
        <v>841.77</v>
      </c>
      <c r="J99" s="37">
        <f t="shared" ref="J99:J110" si="4">I99*F99</f>
        <v>841.77</v>
      </c>
      <c r="K99" s="38" t="s">
        <v>30</v>
      </c>
    </row>
    <row r="100" spans="1:11" s="61" customFormat="1">
      <c r="A100" s="36" t="s">
        <v>212</v>
      </c>
      <c r="B100" s="62" t="s">
        <v>26</v>
      </c>
      <c r="C100" s="63">
        <v>34653</v>
      </c>
      <c r="D100" s="64" t="s">
        <v>213</v>
      </c>
      <c r="E100" s="20" t="s">
        <v>123</v>
      </c>
      <c r="F100" s="21">
        <v>19</v>
      </c>
      <c r="G100" s="22">
        <v>8.4600000000000009</v>
      </c>
      <c r="H100" s="23" t="s">
        <v>29</v>
      </c>
      <c r="I100" s="21">
        <v>11.1</v>
      </c>
      <c r="J100" s="37">
        <f t="shared" si="4"/>
        <v>210.9</v>
      </c>
      <c r="K100" s="38" t="s">
        <v>30</v>
      </c>
    </row>
    <row r="101" spans="1:11" s="61" customFormat="1" ht="16.8">
      <c r="A101" s="36" t="s">
        <v>214</v>
      </c>
      <c r="B101" s="62" t="s">
        <v>32</v>
      </c>
      <c r="C101" s="63">
        <v>92867</v>
      </c>
      <c r="D101" s="64" t="s">
        <v>215</v>
      </c>
      <c r="E101" s="20" t="s">
        <v>123</v>
      </c>
      <c r="F101" s="21">
        <v>26</v>
      </c>
      <c r="G101" s="22">
        <v>24.03</v>
      </c>
      <c r="H101" s="23" t="s">
        <v>29</v>
      </c>
      <c r="I101" s="21">
        <v>31.52</v>
      </c>
      <c r="J101" s="37">
        <f t="shared" si="4"/>
        <v>819.52</v>
      </c>
      <c r="K101" s="38" t="s">
        <v>30</v>
      </c>
    </row>
    <row r="102" spans="1:11" s="61" customFormat="1" ht="16.8">
      <c r="A102" s="36" t="s">
        <v>216</v>
      </c>
      <c r="B102" s="62" t="s">
        <v>32</v>
      </c>
      <c r="C102" s="63">
        <v>92866</v>
      </c>
      <c r="D102" s="64" t="s">
        <v>217</v>
      </c>
      <c r="E102" s="20" t="s">
        <v>123</v>
      </c>
      <c r="F102" s="21">
        <v>24</v>
      </c>
      <c r="G102" s="22">
        <v>7.8</v>
      </c>
      <c r="H102" s="23" t="s">
        <v>29</v>
      </c>
      <c r="I102" s="21">
        <v>10.23</v>
      </c>
      <c r="J102" s="37">
        <f t="shared" si="4"/>
        <v>245.52</v>
      </c>
      <c r="K102" s="38" t="s">
        <v>30</v>
      </c>
    </row>
    <row r="103" spans="1:11" s="61" customFormat="1" ht="25.2">
      <c r="A103" s="36" t="s">
        <v>218</v>
      </c>
      <c r="B103" s="62" t="s">
        <v>32</v>
      </c>
      <c r="C103" s="63">
        <v>91856</v>
      </c>
      <c r="D103" s="68" t="s">
        <v>219</v>
      </c>
      <c r="E103" s="20" t="s">
        <v>34</v>
      </c>
      <c r="F103" s="21">
        <v>70</v>
      </c>
      <c r="G103" s="22">
        <v>11.92</v>
      </c>
      <c r="H103" s="23" t="s">
        <v>29</v>
      </c>
      <c r="I103" s="21">
        <v>15.63</v>
      </c>
      <c r="J103" s="40">
        <f t="shared" si="4"/>
        <v>1094.1000000000001</v>
      </c>
      <c r="K103" s="38" t="s">
        <v>30</v>
      </c>
    </row>
    <row r="104" spans="1:11" s="61" customFormat="1" ht="16.8">
      <c r="A104" s="36" t="s">
        <v>220</v>
      </c>
      <c r="B104" s="62" t="s">
        <v>32</v>
      </c>
      <c r="C104" s="63">
        <v>95729</v>
      </c>
      <c r="D104" s="64" t="s">
        <v>221</v>
      </c>
      <c r="E104" s="20" t="s">
        <v>34</v>
      </c>
      <c r="F104" s="21">
        <v>117</v>
      </c>
      <c r="G104" s="22">
        <v>8.43</v>
      </c>
      <c r="H104" s="23" t="s">
        <v>29</v>
      </c>
      <c r="I104" s="21">
        <v>11.06</v>
      </c>
      <c r="J104" s="40">
        <f t="shared" si="4"/>
        <v>1294.02</v>
      </c>
      <c r="K104" s="38" t="s">
        <v>30</v>
      </c>
    </row>
    <row r="105" spans="1:11" s="61" customFormat="1" ht="16.8">
      <c r="A105" s="36" t="s">
        <v>222</v>
      </c>
      <c r="B105" s="62" t="s">
        <v>32</v>
      </c>
      <c r="C105" s="63">
        <v>91967</v>
      </c>
      <c r="D105" s="64" t="s">
        <v>223</v>
      </c>
      <c r="E105" s="20" t="s">
        <v>123</v>
      </c>
      <c r="F105" s="21">
        <v>3</v>
      </c>
      <c r="G105" s="22">
        <v>53.38</v>
      </c>
      <c r="H105" s="23" t="s">
        <v>29</v>
      </c>
      <c r="I105" s="21">
        <v>70.010000000000005</v>
      </c>
      <c r="J105" s="37">
        <f t="shared" si="4"/>
        <v>210.03000000000003</v>
      </c>
      <c r="K105" s="38" t="s">
        <v>30</v>
      </c>
    </row>
    <row r="106" spans="1:11" s="61" customFormat="1" ht="16.8">
      <c r="A106" s="36" t="s">
        <v>224</v>
      </c>
      <c r="B106" s="62" t="s">
        <v>26</v>
      </c>
      <c r="C106" s="63">
        <v>3799</v>
      </c>
      <c r="D106" s="68" t="s">
        <v>225</v>
      </c>
      <c r="E106" s="20" t="s">
        <v>123</v>
      </c>
      <c r="F106" s="21">
        <v>24</v>
      </c>
      <c r="G106" s="22">
        <v>153.5</v>
      </c>
      <c r="H106" s="23" t="s">
        <v>29</v>
      </c>
      <c r="I106" s="21">
        <v>201.33</v>
      </c>
      <c r="J106" s="40">
        <f t="shared" si="4"/>
        <v>4831.92</v>
      </c>
      <c r="K106" s="38" t="s">
        <v>30</v>
      </c>
    </row>
    <row r="107" spans="1:11" s="61" customFormat="1" ht="16.8">
      <c r="A107" s="36" t="s">
        <v>226</v>
      </c>
      <c r="B107" s="62" t="s">
        <v>32</v>
      </c>
      <c r="C107" s="63">
        <v>91931</v>
      </c>
      <c r="D107" s="68" t="s">
        <v>227</v>
      </c>
      <c r="E107" s="20" t="s">
        <v>34</v>
      </c>
      <c r="F107" s="21">
        <v>254</v>
      </c>
      <c r="G107" s="22">
        <v>9.51</v>
      </c>
      <c r="H107" s="23" t="s">
        <v>29</v>
      </c>
      <c r="I107" s="21">
        <v>12.47</v>
      </c>
      <c r="J107" s="40">
        <f t="shared" si="4"/>
        <v>3167.38</v>
      </c>
      <c r="K107" s="38" t="s">
        <v>30</v>
      </c>
    </row>
    <row r="108" spans="1:11" s="61" customFormat="1" ht="16.8">
      <c r="A108" s="36" t="s">
        <v>228</v>
      </c>
      <c r="B108" s="62" t="s">
        <v>32</v>
      </c>
      <c r="C108" s="63">
        <v>91925</v>
      </c>
      <c r="D108" s="68" t="s">
        <v>229</v>
      </c>
      <c r="E108" s="20" t="s">
        <v>34</v>
      </c>
      <c r="F108" s="21">
        <v>208</v>
      </c>
      <c r="G108" s="22">
        <v>3.71</v>
      </c>
      <c r="H108" s="23" t="s">
        <v>29</v>
      </c>
      <c r="I108" s="21">
        <v>4.87</v>
      </c>
      <c r="J108" s="40">
        <f t="shared" si="4"/>
        <v>1012.96</v>
      </c>
      <c r="K108" s="38" t="s">
        <v>30</v>
      </c>
    </row>
    <row r="109" spans="1:11" s="61" customFormat="1" ht="16.8">
      <c r="A109" s="36" t="s">
        <v>230</v>
      </c>
      <c r="B109" s="62" t="s">
        <v>32</v>
      </c>
      <c r="C109" s="63">
        <v>91926</v>
      </c>
      <c r="D109" s="68" t="s">
        <v>231</v>
      </c>
      <c r="E109" s="20" t="s">
        <v>34</v>
      </c>
      <c r="F109" s="21">
        <v>852</v>
      </c>
      <c r="G109" s="22">
        <v>3.78</v>
      </c>
      <c r="H109" s="23" t="s">
        <v>29</v>
      </c>
      <c r="I109" s="21">
        <v>4.96</v>
      </c>
      <c r="J109" s="40">
        <f t="shared" si="4"/>
        <v>4225.92</v>
      </c>
      <c r="K109" s="38" t="s">
        <v>30</v>
      </c>
    </row>
    <row r="110" spans="1:11" s="61" customFormat="1" ht="16.8">
      <c r="A110" s="36" t="s">
        <v>232</v>
      </c>
      <c r="B110" s="62" t="s">
        <v>32</v>
      </c>
      <c r="C110" s="63">
        <v>91991</v>
      </c>
      <c r="D110" s="64" t="s">
        <v>233</v>
      </c>
      <c r="E110" s="20" t="s">
        <v>123</v>
      </c>
      <c r="F110" s="21">
        <v>22</v>
      </c>
      <c r="G110" s="22">
        <v>31.63</v>
      </c>
      <c r="H110" s="23" t="s">
        <v>29</v>
      </c>
      <c r="I110" s="21">
        <v>41.49</v>
      </c>
      <c r="J110" s="37">
        <f t="shared" si="4"/>
        <v>912.78000000000009</v>
      </c>
      <c r="K110" s="38" t="s">
        <v>30</v>
      </c>
    </row>
    <row r="111" spans="1:11" ht="5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</row>
    <row r="113" spans="1:10" s="52" customFormat="1" ht="10.199999999999999">
      <c r="A113" s="52" t="s">
        <v>237</v>
      </c>
      <c r="C113" s="251" t="s">
        <v>238</v>
      </c>
      <c r="D113" s="252"/>
      <c r="E113" s="252"/>
      <c r="F113" s="252"/>
      <c r="G113" s="252"/>
      <c r="H113" s="252"/>
      <c r="I113" s="252"/>
      <c r="J113" s="253"/>
    </row>
    <row r="114" spans="1:10" s="52" customFormat="1" ht="10.199999999999999"/>
    <row r="115" spans="1:10" s="52" customFormat="1" ht="10.199999999999999">
      <c r="A115" s="54" t="s">
        <v>239</v>
      </c>
      <c r="J115" s="55"/>
    </row>
    <row r="116" spans="1:10">
      <c r="A116" s="254"/>
      <c r="B116" s="255"/>
      <c r="C116" s="255"/>
      <c r="D116" s="255"/>
      <c r="E116" s="255"/>
      <c r="F116" s="255"/>
      <c r="G116" s="255"/>
      <c r="H116" s="255"/>
      <c r="I116" s="255"/>
      <c r="J116" s="256"/>
    </row>
    <row r="117" spans="1:10">
      <c r="A117" s="257"/>
      <c r="B117" s="258"/>
      <c r="C117" s="258"/>
      <c r="D117" s="258"/>
      <c r="E117" s="258"/>
      <c r="F117" s="258"/>
      <c r="G117" s="258"/>
      <c r="H117" s="258"/>
      <c r="I117" s="258"/>
      <c r="J117" s="259"/>
    </row>
    <row r="118" spans="1:10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>
      <c r="A119" s="251" t="s">
        <v>240</v>
      </c>
      <c r="B119" s="252"/>
      <c r="C119" s="252"/>
      <c r="D119" s="252"/>
      <c r="E119" s="252"/>
      <c r="F119" s="252"/>
      <c r="G119" s="252"/>
      <c r="H119" s="252"/>
      <c r="I119" s="252"/>
      <c r="J119" s="253"/>
    </row>
    <row r="120" spans="1:10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>
      <c r="A121" s="245" t="s">
        <v>244</v>
      </c>
      <c r="B121" s="246"/>
      <c r="C121" s="246"/>
      <c r="D121" s="246"/>
      <c r="E121" s="246"/>
      <c r="F121" s="246"/>
      <c r="G121" s="246"/>
      <c r="H121" s="246"/>
      <c r="I121" s="246"/>
      <c r="J121" s="247"/>
    </row>
    <row r="122" spans="1:10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>
      <c r="A124" s="51" t="s">
        <v>245</v>
      </c>
      <c r="B124" s="51"/>
      <c r="C124" s="51"/>
      <c r="D124" s="52"/>
      <c r="E124" s="51"/>
      <c r="F124" s="51"/>
      <c r="G124" s="51"/>
      <c r="H124" s="51"/>
      <c r="I124" s="51"/>
      <c r="J124" s="52"/>
    </row>
    <row r="125" spans="1:10">
      <c r="A125" s="53" t="s">
        <v>241</v>
      </c>
      <c r="B125" s="52"/>
      <c r="C125" s="52"/>
      <c r="D125" s="52"/>
      <c r="E125" s="52" t="s">
        <v>243</v>
      </c>
      <c r="F125" s="52"/>
      <c r="G125" s="52"/>
      <c r="H125" s="52"/>
      <c r="I125" s="52"/>
      <c r="J125" s="52"/>
    </row>
    <row r="126" spans="1:10">
      <c r="A126" s="52"/>
      <c r="B126" s="52"/>
      <c r="C126" s="52"/>
      <c r="D126" s="52"/>
      <c r="E126" s="52" t="s">
        <v>247</v>
      </c>
      <c r="F126" s="52"/>
      <c r="G126" s="52"/>
      <c r="H126" s="52"/>
      <c r="I126" s="52"/>
      <c r="J126" s="52"/>
    </row>
    <row r="127" spans="1:10">
      <c r="A127" s="51" t="s">
        <v>246</v>
      </c>
      <c r="B127" s="51"/>
      <c r="C127" s="51"/>
      <c r="D127" s="52"/>
      <c r="E127" s="52" t="s">
        <v>248</v>
      </c>
      <c r="F127" s="52"/>
      <c r="G127" s="52"/>
      <c r="H127" s="52"/>
      <c r="I127" s="52"/>
      <c r="J127" s="52"/>
    </row>
    <row r="128" spans="1:10">
      <c r="A128" s="53" t="s">
        <v>242</v>
      </c>
      <c r="E128" s="50"/>
    </row>
  </sheetData>
  <mergeCells count="14">
    <mergeCell ref="A121:J121"/>
    <mergeCell ref="A8:B8"/>
    <mergeCell ref="F8:K8"/>
    <mergeCell ref="J98:K98"/>
    <mergeCell ref="C113:J113"/>
    <mergeCell ref="A116:J117"/>
    <mergeCell ref="A119:J119"/>
    <mergeCell ref="K6:K7"/>
    <mergeCell ref="A7:I7"/>
    <mergeCell ref="A1:B1"/>
    <mergeCell ref="E1:J1"/>
    <mergeCell ref="A2:B2"/>
    <mergeCell ref="E2:G2"/>
    <mergeCell ref="K3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zoomScaleNormal="100" workbookViewId="0">
      <selection activeCell="M107" sqref="M107"/>
    </sheetView>
  </sheetViews>
  <sheetFormatPr defaultRowHeight="13.2"/>
  <cols>
    <col min="1" max="1" width="10.6640625" customWidth="1"/>
    <col min="2" max="3" width="13.33203125" customWidth="1"/>
    <col min="4" max="4" width="58.33203125" customWidth="1"/>
    <col min="5" max="5" width="9.33203125" customWidth="1"/>
    <col min="6" max="6" width="12.44140625" customWidth="1"/>
    <col min="7" max="7" width="15" customWidth="1"/>
    <col min="8" max="8" width="8.77734375" customWidth="1"/>
    <col min="9" max="9" width="15" customWidth="1"/>
    <col min="10" max="10" width="13.109375" customWidth="1"/>
    <col min="11" max="11" width="3.109375" customWidth="1"/>
    <col min="12" max="13" width="9.33203125" customWidth="1"/>
  </cols>
  <sheetData>
    <row r="1" spans="1:11" ht="16.8">
      <c r="A1" s="242" t="s">
        <v>0</v>
      </c>
      <c r="B1" s="242"/>
      <c r="C1" s="47" t="s">
        <v>234</v>
      </c>
      <c r="D1" s="1" t="s">
        <v>1</v>
      </c>
      <c r="E1" s="242" t="s">
        <v>2</v>
      </c>
      <c r="F1" s="242"/>
      <c r="G1" s="242"/>
      <c r="H1" s="242"/>
      <c r="I1" s="242"/>
      <c r="J1" s="242"/>
    </row>
    <row r="2" spans="1:11" ht="16.8">
      <c r="A2" s="242" t="s">
        <v>3</v>
      </c>
      <c r="B2" s="242"/>
      <c r="C2" s="41" t="s">
        <v>4</v>
      </c>
      <c r="D2" s="42" t="s">
        <v>5</v>
      </c>
      <c r="E2" s="243" t="s">
        <v>6</v>
      </c>
      <c r="F2" s="243"/>
      <c r="G2" s="243"/>
      <c r="H2" s="45" t="s">
        <v>7</v>
      </c>
      <c r="I2" s="46" t="s">
        <v>8</v>
      </c>
      <c r="J2" s="46" t="s">
        <v>9</v>
      </c>
    </row>
    <row r="3" spans="1:11">
      <c r="K3" s="244" t="s">
        <v>235</v>
      </c>
    </row>
    <row r="4" spans="1:11">
      <c r="K4" s="244"/>
    </row>
    <row r="5" spans="1:11">
      <c r="K5" s="244"/>
    </row>
    <row r="6" spans="1:11" ht="21.9" customHeight="1">
      <c r="A6" s="2" t="s">
        <v>10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40" t="s">
        <v>20</v>
      </c>
    </row>
    <row r="7" spans="1:11" ht="9" customHeight="1">
      <c r="A7" s="238" t="s">
        <v>236</v>
      </c>
      <c r="B7" s="239"/>
      <c r="C7" s="239"/>
      <c r="D7" s="239"/>
      <c r="E7" s="239"/>
      <c r="F7" s="239"/>
      <c r="G7" s="239"/>
      <c r="H7" s="239"/>
      <c r="I7" s="239"/>
      <c r="J7" s="72">
        <f>F8</f>
        <v>235798.85450362801</v>
      </c>
      <c r="K7" s="241"/>
    </row>
    <row r="8" spans="1:11">
      <c r="A8" s="234">
        <v>1</v>
      </c>
      <c r="B8" s="235"/>
      <c r="C8" s="43"/>
      <c r="D8" s="43" t="s">
        <v>21</v>
      </c>
      <c r="E8" s="44"/>
      <c r="F8" s="236">
        <f>J9+J13+J25+J40+J42+J46+J54+J63+J67+J80+J93+J98</f>
        <v>235798.85450362801</v>
      </c>
      <c r="G8" s="237"/>
      <c r="H8" s="237"/>
      <c r="I8" s="237"/>
      <c r="J8" s="237"/>
      <c r="K8" s="248"/>
    </row>
    <row r="9" spans="1:11" s="61" customFormat="1">
      <c r="A9" s="56" t="s">
        <v>22</v>
      </c>
      <c r="B9" s="57"/>
      <c r="C9" s="57"/>
      <c r="D9" s="56" t="s">
        <v>23</v>
      </c>
      <c r="E9" s="57"/>
      <c r="F9" s="57"/>
      <c r="G9" s="58"/>
      <c r="H9" s="58"/>
      <c r="I9" s="59" t="s">
        <v>24</v>
      </c>
      <c r="J9" s="60">
        <f>SUM(J10:J12)</f>
        <v>3432.1179284280001</v>
      </c>
      <c r="K9" s="57"/>
    </row>
    <row r="10" spans="1:11" s="61" customFormat="1">
      <c r="A10" s="17" t="s">
        <v>25</v>
      </c>
      <c r="B10" s="62" t="s">
        <v>26</v>
      </c>
      <c r="C10" s="63">
        <v>4813</v>
      </c>
      <c r="D10" s="64" t="s">
        <v>27</v>
      </c>
      <c r="E10" s="20" t="s">
        <v>28</v>
      </c>
      <c r="F10" s="21">
        <v>2.5</v>
      </c>
      <c r="G10" s="22"/>
      <c r="H10" s="23" t="s">
        <v>29</v>
      </c>
      <c r="I10" s="21">
        <v>408.5634</v>
      </c>
      <c r="J10" s="24">
        <f>I10*F10</f>
        <v>1021.4085</v>
      </c>
      <c r="K10" s="25" t="s">
        <v>30</v>
      </c>
    </row>
    <row r="11" spans="1:11" s="61" customFormat="1" ht="16.8">
      <c r="A11" s="17" t="s">
        <v>31</v>
      </c>
      <c r="B11" s="62" t="s">
        <v>32</v>
      </c>
      <c r="C11" s="63">
        <v>99059</v>
      </c>
      <c r="D11" s="64" t="s">
        <v>33</v>
      </c>
      <c r="E11" s="20" t="s">
        <v>34</v>
      </c>
      <c r="F11" s="21">
        <v>52.6</v>
      </c>
      <c r="G11" s="22"/>
      <c r="H11" s="23" t="s">
        <v>29</v>
      </c>
      <c r="I11" s="21">
        <v>40.406461200000003</v>
      </c>
      <c r="J11" s="24">
        <f>I11*F11</f>
        <v>2125.3798591200002</v>
      </c>
      <c r="K11" s="25" t="s">
        <v>30</v>
      </c>
    </row>
    <row r="12" spans="1:11" s="61" customFormat="1" ht="16.8">
      <c r="A12" s="17" t="s">
        <v>35</v>
      </c>
      <c r="B12" s="62" t="s">
        <v>32</v>
      </c>
      <c r="C12" s="63">
        <v>100576</v>
      </c>
      <c r="D12" s="64" t="s">
        <v>36</v>
      </c>
      <c r="E12" s="20" t="s">
        <v>28</v>
      </c>
      <c r="F12" s="21">
        <v>135.71</v>
      </c>
      <c r="G12" s="22"/>
      <c r="H12" s="23" t="s">
        <v>29</v>
      </c>
      <c r="I12" s="21">
        <v>2.1024948000000001</v>
      </c>
      <c r="J12" s="21">
        <f>I12*F12</f>
        <v>285.32956930800003</v>
      </c>
      <c r="K12" s="25" t="s">
        <v>30</v>
      </c>
    </row>
    <row r="13" spans="1:11" s="61" customFormat="1">
      <c r="A13" s="65" t="s">
        <v>37</v>
      </c>
      <c r="B13" s="57"/>
      <c r="C13" s="57"/>
      <c r="D13" s="65" t="s">
        <v>38</v>
      </c>
      <c r="E13" s="57"/>
      <c r="F13" s="57"/>
      <c r="G13" s="57"/>
      <c r="H13" s="57"/>
      <c r="I13" s="66"/>
      <c r="J13" s="67">
        <f>SUM(J14:J24)</f>
        <v>35381.800762548002</v>
      </c>
      <c r="K13" s="57"/>
    </row>
    <row r="14" spans="1:11" s="61" customFormat="1" ht="16.8">
      <c r="A14" s="17" t="s">
        <v>39</v>
      </c>
      <c r="B14" s="62" t="s">
        <v>32</v>
      </c>
      <c r="C14" s="63">
        <v>96526</v>
      </c>
      <c r="D14" s="64" t="s">
        <v>40</v>
      </c>
      <c r="E14" s="20" t="s">
        <v>41</v>
      </c>
      <c r="F14" s="21">
        <v>11.39</v>
      </c>
      <c r="G14" s="22"/>
      <c r="H14" s="23" t="s">
        <v>29</v>
      </c>
      <c r="I14" s="21">
        <v>232.45880280000003</v>
      </c>
      <c r="J14" s="24">
        <f t="shared" ref="J14:J24" si="0">I14*F14</f>
        <v>2647.7057638920005</v>
      </c>
      <c r="K14" s="25" t="s">
        <v>30</v>
      </c>
    </row>
    <row r="15" spans="1:11" s="61" customFormat="1" ht="25.2">
      <c r="A15" s="17" t="s">
        <v>42</v>
      </c>
      <c r="B15" s="62" t="s">
        <v>32</v>
      </c>
      <c r="C15" s="63">
        <v>100899</v>
      </c>
      <c r="D15" s="68" t="s">
        <v>43</v>
      </c>
      <c r="E15" s="20" t="s">
        <v>34</v>
      </c>
      <c r="F15" s="21">
        <v>200</v>
      </c>
      <c r="G15" s="22"/>
      <c r="H15" s="23" t="s">
        <v>29</v>
      </c>
      <c r="I15" s="77">
        <v>70</v>
      </c>
      <c r="J15" s="78">
        <f t="shared" si="0"/>
        <v>14000</v>
      </c>
      <c r="K15" s="25" t="s">
        <v>30</v>
      </c>
    </row>
    <row r="16" spans="1:11" s="61" customFormat="1" ht="16.8">
      <c r="A16" s="17" t="s">
        <v>44</v>
      </c>
      <c r="B16" s="62" t="s">
        <v>32</v>
      </c>
      <c r="C16" s="63">
        <v>101616</v>
      </c>
      <c r="D16" s="64" t="s">
        <v>45</v>
      </c>
      <c r="E16" s="20" t="s">
        <v>28</v>
      </c>
      <c r="F16" s="21">
        <v>29.72</v>
      </c>
      <c r="G16" s="22"/>
      <c r="H16" s="23" t="s">
        <v>29</v>
      </c>
      <c r="I16" s="21">
        <v>4.7191367999999994</v>
      </c>
      <c r="J16" s="21">
        <f t="shared" si="0"/>
        <v>140.25274569599998</v>
      </c>
      <c r="K16" s="25" t="s">
        <v>30</v>
      </c>
    </row>
    <row r="17" spans="1:11" s="61" customFormat="1">
      <c r="A17" s="17" t="s">
        <v>46</v>
      </c>
      <c r="B17" s="62" t="s">
        <v>32</v>
      </c>
      <c r="C17" s="63">
        <v>93382</v>
      </c>
      <c r="D17" s="64" t="s">
        <v>47</v>
      </c>
      <c r="E17" s="20" t="s">
        <v>41</v>
      </c>
      <c r="F17" s="21">
        <v>14.08</v>
      </c>
      <c r="G17" s="22"/>
      <c r="H17" s="23" t="s">
        <v>29</v>
      </c>
      <c r="I17" s="21">
        <v>26.891734799999998</v>
      </c>
      <c r="J17" s="21">
        <f t="shared" si="0"/>
        <v>378.635625984</v>
      </c>
      <c r="K17" s="25" t="s">
        <v>30</v>
      </c>
    </row>
    <row r="18" spans="1:11" s="61" customFormat="1" ht="16.8">
      <c r="A18" s="17" t="s">
        <v>48</v>
      </c>
      <c r="B18" s="62" t="s">
        <v>32</v>
      </c>
      <c r="C18" s="63">
        <v>95240</v>
      </c>
      <c r="D18" s="64" t="s">
        <v>49</v>
      </c>
      <c r="E18" s="20" t="s">
        <v>28</v>
      </c>
      <c r="F18" s="21">
        <v>29.72</v>
      </c>
      <c r="G18" s="22"/>
      <c r="H18" s="23" t="s">
        <v>29</v>
      </c>
      <c r="I18" s="21">
        <v>14.7174636</v>
      </c>
      <c r="J18" s="21">
        <f t="shared" si="0"/>
        <v>437.40301819199999</v>
      </c>
      <c r="K18" s="25" t="s">
        <v>30</v>
      </c>
    </row>
    <row r="19" spans="1:11" s="61" customFormat="1" ht="16.8">
      <c r="A19" s="17" t="s">
        <v>50</v>
      </c>
      <c r="B19" s="62" t="s">
        <v>32</v>
      </c>
      <c r="C19" s="63">
        <v>96530</v>
      </c>
      <c r="D19" s="64" t="s">
        <v>51</v>
      </c>
      <c r="E19" s="20" t="s">
        <v>28</v>
      </c>
      <c r="F19" s="21">
        <v>61.26</v>
      </c>
      <c r="G19" s="22"/>
      <c r="H19" s="23" t="s">
        <v>29</v>
      </c>
      <c r="I19" s="21">
        <v>119.81466</v>
      </c>
      <c r="J19" s="24">
        <f t="shared" si="0"/>
        <v>7339.8460716</v>
      </c>
      <c r="K19" s="25" t="s">
        <v>30</v>
      </c>
    </row>
    <row r="20" spans="1:11" s="61" customFormat="1" ht="25.2">
      <c r="A20" s="17" t="s">
        <v>52</v>
      </c>
      <c r="B20" s="62" t="s">
        <v>32</v>
      </c>
      <c r="C20" s="63">
        <v>104110</v>
      </c>
      <c r="D20" s="68" t="s">
        <v>53</v>
      </c>
      <c r="E20" s="20" t="s">
        <v>54</v>
      </c>
      <c r="F20" s="21">
        <v>78.400000000000006</v>
      </c>
      <c r="G20" s="22"/>
      <c r="H20" s="23" t="s">
        <v>29</v>
      </c>
      <c r="I20" s="21">
        <v>17.003582399999999</v>
      </c>
      <c r="J20" s="24">
        <f t="shared" si="0"/>
        <v>1333.0808601599999</v>
      </c>
      <c r="K20" s="25" t="s">
        <v>30</v>
      </c>
    </row>
    <row r="21" spans="1:11" s="61" customFormat="1" ht="16.8">
      <c r="A21" s="17" t="s">
        <v>55</v>
      </c>
      <c r="B21" s="62" t="s">
        <v>32</v>
      </c>
      <c r="C21" s="63">
        <v>96545</v>
      </c>
      <c r="D21" s="64" t="s">
        <v>56</v>
      </c>
      <c r="E21" s="20" t="s">
        <v>54</v>
      </c>
      <c r="F21" s="21">
        <v>161.19999999999999</v>
      </c>
      <c r="G21" s="22"/>
      <c r="H21" s="23" t="s">
        <v>57</v>
      </c>
      <c r="I21" s="21">
        <v>14.836819199999999</v>
      </c>
      <c r="J21" s="24">
        <f t="shared" si="0"/>
        <v>2391.6952550399997</v>
      </c>
      <c r="K21" s="25" t="s">
        <v>30</v>
      </c>
    </row>
    <row r="22" spans="1:11" s="61" customFormat="1" ht="25.2">
      <c r="A22" s="17" t="s">
        <v>58</v>
      </c>
      <c r="B22" s="62" t="s">
        <v>32</v>
      </c>
      <c r="C22" s="63">
        <v>104108</v>
      </c>
      <c r="D22" s="68" t="s">
        <v>59</v>
      </c>
      <c r="E22" s="20" t="s">
        <v>54</v>
      </c>
      <c r="F22" s="21">
        <v>29.6</v>
      </c>
      <c r="G22" s="22"/>
      <c r="H22" s="23" t="s">
        <v>57</v>
      </c>
      <c r="I22" s="21">
        <v>13.266833999999999</v>
      </c>
      <c r="J22" s="21">
        <f t="shared" si="0"/>
        <v>392.69828639999997</v>
      </c>
      <c r="K22" s="25" t="s">
        <v>30</v>
      </c>
    </row>
    <row r="23" spans="1:11" s="61" customFormat="1" ht="25.2">
      <c r="A23" s="17" t="s">
        <v>60</v>
      </c>
      <c r="B23" s="62" t="s">
        <v>32</v>
      </c>
      <c r="C23" s="63">
        <v>96555</v>
      </c>
      <c r="D23" s="68" t="s">
        <v>61</v>
      </c>
      <c r="E23" s="20" t="s">
        <v>41</v>
      </c>
      <c r="F23" s="21">
        <v>4.5999999999999996</v>
      </c>
      <c r="G23" s="22"/>
      <c r="H23" s="23" t="s">
        <v>29</v>
      </c>
      <c r="I23" s="21">
        <v>837.52</v>
      </c>
      <c r="J23" s="24">
        <f t="shared" si="0"/>
        <v>3852.5919999999996</v>
      </c>
      <c r="K23" s="25" t="s">
        <v>30</v>
      </c>
    </row>
    <row r="24" spans="1:11" s="61" customFormat="1">
      <c r="A24" s="17" t="s">
        <v>62</v>
      </c>
      <c r="B24" s="62" t="s">
        <v>32</v>
      </c>
      <c r="C24" s="63">
        <v>98557</v>
      </c>
      <c r="D24" s="64" t="s">
        <v>63</v>
      </c>
      <c r="E24" s="20" t="s">
        <v>28</v>
      </c>
      <c r="F24" s="21">
        <v>56.14</v>
      </c>
      <c r="G24" s="22"/>
      <c r="H24" s="23" t="s">
        <v>29</v>
      </c>
      <c r="I24" s="21">
        <v>43.959585600000004</v>
      </c>
      <c r="J24" s="24">
        <f t="shared" si="0"/>
        <v>2467.891135584</v>
      </c>
      <c r="K24" s="25" t="s">
        <v>30</v>
      </c>
    </row>
    <row r="25" spans="1:11" s="61" customFormat="1">
      <c r="A25" s="65" t="s">
        <v>64</v>
      </c>
      <c r="B25" s="57"/>
      <c r="C25" s="57"/>
      <c r="D25" s="65" t="s">
        <v>65</v>
      </c>
      <c r="E25" s="57"/>
      <c r="F25" s="57"/>
      <c r="G25" s="57"/>
      <c r="H25" s="57"/>
      <c r="I25" s="66"/>
      <c r="J25" s="67">
        <f>J26+J32+J38</f>
        <v>31381.845699604</v>
      </c>
      <c r="K25" s="57"/>
    </row>
    <row r="26" spans="1:11" s="61" customFormat="1">
      <c r="A26" s="65" t="s">
        <v>66</v>
      </c>
      <c r="B26" s="57"/>
      <c r="C26" s="57"/>
      <c r="D26" s="65" t="s">
        <v>67</v>
      </c>
      <c r="E26" s="57"/>
      <c r="F26" s="57"/>
      <c r="G26" s="57"/>
      <c r="H26" s="57"/>
      <c r="I26" s="66"/>
      <c r="J26" s="67">
        <f>SUM(J27:J31)</f>
        <v>12795.579286576</v>
      </c>
      <c r="K26" s="57"/>
    </row>
    <row r="27" spans="1:11" s="61" customFormat="1" ht="16.8">
      <c r="A27" s="17" t="s">
        <v>68</v>
      </c>
      <c r="B27" s="62" t="s">
        <v>32</v>
      </c>
      <c r="C27" s="63">
        <v>92269</v>
      </c>
      <c r="D27" s="64" t="s">
        <v>69</v>
      </c>
      <c r="E27" s="20" t="s">
        <v>28</v>
      </c>
      <c r="F27" s="21">
        <v>56.84</v>
      </c>
      <c r="G27" s="22"/>
      <c r="H27" s="23" t="s">
        <v>29</v>
      </c>
      <c r="I27" s="21">
        <v>129.29883960000001</v>
      </c>
      <c r="J27" s="24">
        <f>I27*F27</f>
        <v>7349.346042864001</v>
      </c>
      <c r="K27" s="25" t="s">
        <v>30</v>
      </c>
    </row>
    <row r="28" spans="1:11" s="61" customFormat="1" ht="25.2">
      <c r="A28" s="17" t="s">
        <v>70</v>
      </c>
      <c r="B28" s="62" t="s">
        <v>32</v>
      </c>
      <c r="C28" s="63">
        <v>104110</v>
      </c>
      <c r="D28" s="68" t="s">
        <v>53</v>
      </c>
      <c r="E28" s="20" t="s">
        <v>54</v>
      </c>
      <c r="F28" s="21">
        <v>47.4</v>
      </c>
      <c r="G28" s="22"/>
      <c r="H28" s="23" t="s">
        <v>29</v>
      </c>
      <c r="I28" s="21">
        <v>17.003582399999999</v>
      </c>
      <c r="J28" s="24">
        <f>I28*F28</f>
        <v>805.96980575999999</v>
      </c>
      <c r="K28" s="25" t="s">
        <v>30</v>
      </c>
    </row>
    <row r="29" spans="1:11" s="61" customFormat="1" ht="25.2">
      <c r="A29" s="17" t="s">
        <v>71</v>
      </c>
      <c r="B29" s="62" t="s">
        <v>32</v>
      </c>
      <c r="C29" s="63">
        <v>104108</v>
      </c>
      <c r="D29" s="68" t="s">
        <v>59</v>
      </c>
      <c r="E29" s="20" t="s">
        <v>54</v>
      </c>
      <c r="F29" s="21">
        <v>200</v>
      </c>
      <c r="G29" s="22"/>
      <c r="H29" s="23" t="s">
        <v>29</v>
      </c>
      <c r="I29" s="21">
        <v>13.266833999999999</v>
      </c>
      <c r="J29" s="24">
        <f>I29*F29</f>
        <v>2653.3667999999998</v>
      </c>
      <c r="K29" s="25" t="s">
        <v>30</v>
      </c>
    </row>
    <row r="30" spans="1:11" s="61" customFormat="1" ht="25.2">
      <c r="A30" s="17" t="s">
        <v>72</v>
      </c>
      <c r="B30" s="62" t="s">
        <v>32</v>
      </c>
      <c r="C30" s="63">
        <v>94971</v>
      </c>
      <c r="D30" s="68" t="s">
        <v>73</v>
      </c>
      <c r="E30" s="20" t="s">
        <v>41</v>
      </c>
      <c r="F30" s="21">
        <v>2.44</v>
      </c>
      <c r="G30" s="22"/>
      <c r="H30" s="23" t="s">
        <v>29</v>
      </c>
      <c r="I30" s="21">
        <v>594.1</v>
      </c>
      <c r="J30" s="24">
        <f>I30*F30</f>
        <v>1449.604</v>
      </c>
      <c r="K30" s="25" t="s">
        <v>30</v>
      </c>
    </row>
    <row r="31" spans="1:11" s="61" customFormat="1" ht="16.8">
      <c r="A31" s="17" t="s">
        <v>74</v>
      </c>
      <c r="B31" s="62" t="s">
        <v>32</v>
      </c>
      <c r="C31" s="63">
        <v>103670</v>
      </c>
      <c r="D31" s="64" t="s">
        <v>75</v>
      </c>
      <c r="E31" s="20" t="s">
        <v>41</v>
      </c>
      <c r="F31" s="21">
        <v>2.44</v>
      </c>
      <c r="G31" s="22"/>
      <c r="H31" s="23" t="s">
        <v>29</v>
      </c>
      <c r="I31" s="21">
        <v>220.20190080000003</v>
      </c>
      <c r="J31" s="21">
        <f>I31*F31</f>
        <v>537.29263795200006</v>
      </c>
      <c r="K31" s="25" t="s">
        <v>30</v>
      </c>
    </row>
    <row r="32" spans="1:11" s="61" customFormat="1">
      <c r="A32" s="65" t="s">
        <v>76</v>
      </c>
      <c r="B32" s="57"/>
      <c r="C32" s="57"/>
      <c r="D32" s="65" t="s">
        <v>77</v>
      </c>
      <c r="E32" s="57"/>
      <c r="F32" s="57"/>
      <c r="G32" s="57"/>
      <c r="H32" s="57"/>
      <c r="I32" s="66"/>
      <c r="J32" s="67">
        <f>SUM(J33:J37)</f>
        <v>12363.080761632</v>
      </c>
      <c r="K32" s="57"/>
    </row>
    <row r="33" spans="1:11" s="61" customFormat="1">
      <c r="A33" s="17" t="s">
        <v>78</v>
      </c>
      <c r="B33" s="62" t="s">
        <v>32</v>
      </c>
      <c r="C33" s="63">
        <v>92270</v>
      </c>
      <c r="D33" s="64" t="s">
        <v>79</v>
      </c>
      <c r="E33" s="20" t="s">
        <v>28</v>
      </c>
      <c r="F33" s="21">
        <v>56.84</v>
      </c>
      <c r="G33" s="22"/>
      <c r="H33" s="23" t="s">
        <v>29</v>
      </c>
      <c r="I33" s="21">
        <v>103.24259400000001</v>
      </c>
      <c r="J33" s="24">
        <f>I33*F33</f>
        <v>5868.3090429600006</v>
      </c>
      <c r="K33" s="25" t="s">
        <v>30</v>
      </c>
    </row>
    <row r="34" spans="1:11" s="61" customFormat="1" ht="25.2">
      <c r="A34" s="17" t="s">
        <v>80</v>
      </c>
      <c r="B34" s="62" t="s">
        <v>32</v>
      </c>
      <c r="C34" s="63">
        <v>104110</v>
      </c>
      <c r="D34" s="68" t="s">
        <v>53</v>
      </c>
      <c r="E34" s="20" t="s">
        <v>54</v>
      </c>
      <c r="F34" s="21">
        <v>60.6</v>
      </c>
      <c r="G34" s="22"/>
      <c r="H34" s="23" t="s">
        <v>29</v>
      </c>
      <c r="I34" s="21">
        <v>17.003582399999999</v>
      </c>
      <c r="J34" s="24">
        <f>I34*F34</f>
        <v>1030.4170934399999</v>
      </c>
      <c r="K34" s="25" t="s">
        <v>30</v>
      </c>
    </row>
    <row r="35" spans="1:11" s="61" customFormat="1" ht="25.2">
      <c r="A35" s="17" t="s">
        <v>81</v>
      </c>
      <c r="B35" s="62" t="s">
        <v>32</v>
      </c>
      <c r="C35" s="63">
        <v>104108</v>
      </c>
      <c r="D35" s="68" t="s">
        <v>82</v>
      </c>
      <c r="E35" s="20" t="s">
        <v>54</v>
      </c>
      <c r="F35" s="21">
        <v>194.6</v>
      </c>
      <c r="G35" s="22"/>
      <c r="H35" s="23" t="s">
        <v>29</v>
      </c>
      <c r="I35" s="21">
        <v>13.266833999999999</v>
      </c>
      <c r="J35" s="24">
        <f>I35*F35</f>
        <v>2581.7258963999998</v>
      </c>
      <c r="K35" s="25" t="s">
        <v>30</v>
      </c>
    </row>
    <row r="36" spans="1:11" s="61" customFormat="1" ht="25.2">
      <c r="A36" s="17" t="s">
        <v>83</v>
      </c>
      <c r="B36" s="62" t="s">
        <v>32</v>
      </c>
      <c r="C36" s="63">
        <v>94971</v>
      </c>
      <c r="D36" s="68" t="s">
        <v>73</v>
      </c>
      <c r="E36" s="20" t="s">
        <v>41</v>
      </c>
      <c r="F36" s="21">
        <v>3.54</v>
      </c>
      <c r="G36" s="22"/>
      <c r="H36" s="23" t="s">
        <v>29</v>
      </c>
      <c r="I36" s="21">
        <v>594.1</v>
      </c>
      <c r="J36" s="24">
        <f>I36*F36</f>
        <v>2103.114</v>
      </c>
      <c r="K36" s="25" t="s">
        <v>30</v>
      </c>
    </row>
    <row r="37" spans="1:11" s="61" customFormat="1" ht="16.8">
      <c r="A37" s="17" t="s">
        <v>84</v>
      </c>
      <c r="B37" s="62" t="s">
        <v>32</v>
      </c>
      <c r="C37" s="63">
        <v>103670</v>
      </c>
      <c r="D37" s="64" t="s">
        <v>75</v>
      </c>
      <c r="E37" s="20" t="s">
        <v>41</v>
      </c>
      <c r="F37" s="21">
        <v>3.54</v>
      </c>
      <c r="G37" s="22"/>
      <c r="H37" s="23" t="s">
        <v>29</v>
      </c>
      <c r="I37" s="21">
        <v>220.20190080000003</v>
      </c>
      <c r="J37" s="24">
        <f>I37*F37</f>
        <v>779.51472883200017</v>
      </c>
      <c r="K37" s="25" t="s">
        <v>30</v>
      </c>
    </row>
    <row r="38" spans="1:11" s="61" customFormat="1">
      <c r="A38" s="65" t="s">
        <v>85</v>
      </c>
      <c r="B38" s="57"/>
      <c r="C38" s="57"/>
      <c r="D38" s="65" t="s">
        <v>86</v>
      </c>
      <c r="E38" s="57"/>
      <c r="F38" s="57"/>
      <c r="G38" s="57"/>
      <c r="H38" s="57"/>
      <c r="I38" s="66"/>
      <c r="J38" s="67">
        <f>J39</f>
        <v>6223.1856513960001</v>
      </c>
      <c r="K38" s="57"/>
    </row>
    <row r="39" spans="1:11" s="61" customFormat="1" ht="25.2">
      <c r="A39" s="17" t="s">
        <v>87</v>
      </c>
      <c r="B39" s="62" t="s">
        <v>26</v>
      </c>
      <c r="C39" s="63">
        <v>3741</v>
      </c>
      <c r="D39" s="68" t="s">
        <v>88</v>
      </c>
      <c r="E39" s="20" t="s">
        <v>28</v>
      </c>
      <c r="F39" s="21">
        <v>92.89</v>
      </c>
      <c r="G39" s="22"/>
      <c r="H39" s="23" t="s">
        <v>29</v>
      </c>
      <c r="I39" s="21">
        <v>66.995216400000004</v>
      </c>
      <c r="J39" s="24">
        <f>I39*F39</f>
        <v>6223.1856513960001</v>
      </c>
      <c r="K39" s="25" t="s">
        <v>30</v>
      </c>
    </row>
    <row r="40" spans="1:11" s="61" customFormat="1">
      <c r="A40" s="65" t="s">
        <v>89</v>
      </c>
      <c r="B40" s="57"/>
      <c r="C40" s="57"/>
      <c r="D40" s="65" t="s">
        <v>90</v>
      </c>
      <c r="E40" s="57"/>
      <c r="F40" s="57"/>
      <c r="G40" s="57"/>
      <c r="H40" s="57"/>
      <c r="I40" s="66"/>
      <c r="J40" s="67">
        <f>J41</f>
        <v>25599.4218</v>
      </c>
      <c r="K40" s="57"/>
    </row>
    <row r="41" spans="1:11" s="61" customFormat="1" ht="25.2">
      <c r="A41" s="17" t="s">
        <v>91</v>
      </c>
      <c r="B41" s="62" t="s">
        <v>32</v>
      </c>
      <c r="C41" s="63">
        <v>103324</v>
      </c>
      <c r="D41" s="68" t="s">
        <v>92</v>
      </c>
      <c r="E41" s="20" t="s">
        <v>28</v>
      </c>
      <c r="F41" s="21">
        <v>277.11</v>
      </c>
      <c r="G41" s="22"/>
      <c r="H41" s="23" t="s">
        <v>29</v>
      </c>
      <c r="I41" s="21">
        <v>92.38</v>
      </c>
      <c r="J41" s="24">
        <f>I41*F41</f>
        <v>25599.4218</v>
      </c>
      <c r="K41" s="25" t="s">
        <v>30</v>
      </c>
    </row>
    <row r="42" spans="1:11" s="61" customFormat="1">
      <c r="A42" s="65" t="s">
        <v>93</v>
      </c>
      <c r="B42" s="57"/>
      <c r="C42" s="57"/>
      <c r="D42" s="65" t="s">
        <v>94</v>
      </c>
      <c r="E42" s="57"/>
      <c r="F42" s="57"/>
      <c r="G42" s="57"/>
      <c r="H42" s="57"/>
      <c r="I42" s="66"/>
      <c r="J42" s="67">
        <f>SUM(J43:J45)</f>
        <v>6678.7573294560007</v>
      </c>
      <c r="K42" s="57"/>
    </row>
    <row r="43" spans="1:11" s="61" customFormat="1" ht="25.2">
      <c r="A43" s="17" t="s">
        <v>95</v>
      </c>
      <c r="B43" s="62" t="s">
        <v>32</v>
      </c>
      <c r="C43" s="63">
        <v>92543</v>
      </c>
      <c r="D43" s="68" t="s">
        <v>96</v>
      </c>
      <c r="E43" s="20" t="s">
        <v>28</v>
      </c>
      <c r="F43" s="21">
        <v>53.56</v>
      </c>
      <c r="G43" s="22"/>
      <c r="H43" s="23" t="s">
        <v>29</v>
      </c>
      <c r="I43" s="21">
        <v>13.973786400000002</v>
      </c>
      <c r="J43" s="24">
        <f>I43*F43</f>
        <v>748.43599958400011</v>
      </c>
      <c r="K43" s="25" t="s">
        <v>30</v>
      </c>
    </row>
    <row r="44" spans="1:11" s="61" customFormat="1" ht="25.2">
      <c r="A44" s="17" t="s">
        <v>97</v>
      </c>
      <c r="B44" s="62" t="s">
        <v>32</v>
      </c>
      <c r="C44" s="63">
        <v>94207</v>
      </c>
      <c r="D44" s="68" t="s">
        <v>98</v>
      </c>
      <c r="E44" s="20" t="s">
        <v>28</v>
      </c>
      <c r="F44" s="21">
        <v>53.56</v>
      </c>
      <c r="G44" s="22"/>
      <c r="H44" s="23" t="s">
        <v>29</v>
      </c>
      <c r="I44" s="21">
        <v>42.7017612</v>
      </c>
      <c r="J44" s="24">
        <f>I44*F44</f>
        <v>2287.1063298720001</v>
      </c>
      <c r="K44" s="25" t="s">
        <v>30</v>
      </c>
    </row>
    <row r="45" spans="1:11" s="61" customFormat="1" ht="16.8">
      <c r="A45" s="17" t="s">
        <v>99</v>
      </c>
      <c r="B45" s="62" t="s">
        <v>32</v>
      </c>
      <c r="C45" s="69">
        <v>94231</v>
      </c>
      <c r="D45" s="64" t="s">
        <v>100</v>
      </c>
      <c r="E45" s="20" t="s">
        <v>34</v>
      </c>
      <c r="F45" s="21">
        <v>44.5</v>
      </c>
      <c r="G45" s="22"/>
      <c r="H45" s="23" t="s">
        <v>29</v>
      </c>
      <c r="I45" s="21">
        <v>81.87</v>
      </c>
      <c r="J45" s="24">
        <f>I45*F45</f>
        <v>3643.2150000000001</v>
      </c>
      <c r="K45" s="25" t="s">
        <v>30</v>
      </c>
    </row>
    <row r="46" spans="1:11" s="61" customFormat="1">
      <c r="A46" s="65" t="s">
        <v>101</v>
      </c>
      <c r="B46" s="57"/>
      <c r="C46" s="57"/>
      <c r="D46" s="65" t="s">
        <v>102</v>
      </c>
      <c r="E46" s="57"/>
      <c r="F46" s="57"/>
      <c r="G46" s="57"/>
      <c r="H46" s="57"/>
      <c r="I46" s="66"/>
      <c r="J46" s="67">
        <f>SUM(J47:J53)</f>
        <v>50649.407033591997</v>
      </c>
      <c r="K46" s="57"/>
    </row>
    <row r="47" spans="1:11" s="61" customFormat="1" ht="25.2">
      <c r="A47" s="17" t="s">
        <v>103</v>
      </c>
      <c r="B47" s="62" t="s">
        <v>32</v>
      </c>
      <c r="C47" s="69">
        <v>87904</v>
      </c>
      <c r="D47" s="68" t="s">
        <v>104</v>
      </c>
      <c r="E47" s="20" t="s">
        <v>28</v>
      </c>
      <c r="F47" s="21">
        <v>579.16999999999996</v>
      </c>
      <c r="G47" s="22"/>
      <c r="H47" s="23" t="s">
        <v>29</v>
      </c>
      <c r="I47" s="21">
        <v>7.4826779999999999</v>
      </c>
      <c r="J47" s="24">
        <f t="shared" ref="J47:J53" si="1">I47*F47</f>
        <v>4333.7426172599999</v>
      </c>
      <c r="K47" s="25" t="s">
        <v>30</v>
      </c>
    </row>
    <row r="48" spans="1:11" s="61" customFormat="1" ht="42">
      <c r="A48" s="17" t="s">
        <v>105</v>
      </c>
      <c r="B48" s="62" t="s">
        <v>32</v>
      </c>
      <c r="C48" s="69">
        <v>87527</v>
      </c>
      <c r="D48" s="68" t="s">
        <v>106</v>
      </c>
      <c r="E48" s="20" t="s">
        <v>28</v>
      </c>
      <c r="F48" s="21">
        <v>301.43</v>
      </c>
      <c r="G48" s="22"/>
      <c r="H48" s="23" t="s">
        <v>29</v>
      </c>
      <c r="I48" s="21">
        <v>31.684321199999999</v>
      </c>
      <c r="J48" s="24">
        <f t="shared" si="1"/>
        <v>9550.6049393159992</v>
      </c>
      <c r="K48" s="25" t="s">
        <v>30</v>
      </c>
    </row>
    <row r="49" spans="1:11" s="61" customFormat="1" ht="25.2">
      <c r="A49" s="17" t="s">
        <v>107</v>
      </c>
      <c r="B49" s="62" t="s">
        <v>32</v>
      </c>
      <c r="C49" s="69">
        <v>87775</v>
      </c>
      <c r="D49" s="68" t="s">
        <v>108</v>
      </c>
      <c r="E49" s="20" t="s">
        <v>28</v>
      </c>
      <c r="F49" s="21">
        <v>277.74</v>
      </c>
      <c r="G49" s="22"/>
      <c r="H49" s="23" t="s">
        <v>29</v>
      </c>
      <c r="I49" s="21">
        <v>41.756097599999997</v>
      </c>
      <c r="J49" s="24">
        <f t="shared" si="1"/>
        <v>11597.338547424</v>
      </c>
      <c r="K49" s="25" t="s">
        <v>30</v>
      </c>
    </row>
    <row r="50" spans="1:11" s="61" customFormat="1" ht="16.8">
      <c r="A50" s="17" t="s">
        <v>109</v>
      </c>
      <c r="B50" s="62" t="s">
        <v>32</v>
      </c>
      <c r="C50" s="69">
        <v>100322</v>
      </c>
      <c r="D50" s="64" t="s">
        <v>110</v>
      </c>
      <c r="E50" s="20" t="s">
        <v>41</v>
      </c>
      <c r="F50" s="21">
        <v>7.37</v>
      </c>
      <c r="G50" s="22"/>
      <c r="H50" s="23" t="s">
        <v>29</v>
      </c>
      <c r="I50" s="21">
        <v>111.94199999999999</v>
      </c>
      <c r="J50" s="21">
        <f t="shared" si="1"/>
        <v>825.01253999999994</v>
      </c>
      <c r="K50" s="25" t="s">
        <v>30</v>
      </c>
    </row>
    <row r="51" spans="1:11" s="61" customFormat="1" ht="16.8">
      <c r="A51" s="17" t="s">
        <v>111</v>
      </c>
      <c r="B51" s="62" t="s">
        <v>32</v>
      </c>
      <c r="C51" s="69">
        <v>98682</v>
      </c>
      <c r="D51" s="68" t="s">
        <v>112</v>
      </c>
      <c r="E51" s="20" t="s">
        <v>28</v>
      </c>
      <c r="F51" s="21">
        <v>65.97</v>
      </c>
      <c r="G51" s="22"/>
      <c r="H51" s="23" t="s">
        <v>29</v>
      </c>
      <c r="I51" s="21">
        <v>37.440933600000001</v>
      </c>
      <c r="J51" s="24">
        <f t="shared" si="1"/>
        <v>2469.978389592</v>
      </c>
      <c r="K51" s="25" t="s">
        <v>30</v>
      </c>
    </row>
    <row r="52" spans="1:11" s="61" customFormat="1" ht="25.2">
      <c r="A52" s="17" t="s">
        <v>113</v>
      </c>
      <c r="B52" s="62" t="s">
        <v>32</v>
      </c>
      <c r="C52" s="69">
        <v>87251</v>
      </c>
      <c r="D52" s="68" t="s">
        <v>114</v>
      </c>
      <c r="E52" s="20" t="s">
        <v>28</v>
      </c>
      <c r="F52" s="21">
        <v>35.97</v>
      </c>
      <c r="G52" s="22"/>
      <c r="H52" s="23" t="s">
        <v>29</v>
      </c>
      <c r="I52" s="21">
        <v>55</v>
      </c>
      <c r="J52" s="24">
        <f t="shared" si="1"/>
        <v>1978.35</v>
      </c>
      <c r="K52" s="25" t="s">
        <v>30</v>
      </c>
    </row>
    <row r="53" spans="1:11" s="61" customFormat="1" ht="25.2">
      <c r="A53" s="17" t="s">
        <v>115</v>
      </c>
      <c r="B53" s="62" t="s">
        <v>32</v>
      </c>
      <c r="C53" s="69">
        <v>87273</v>
      </c>
      <c r="D53" s="68" t="s">
        <v>116</v>
      </c>
      <c r="E53" s="20" t="s">
        <v>28</v>
      </c>
      <c r="F53" s="21">
        <v>301.43</v>
      </c>
      <c r="G53" s="22"/>
      <c r="H53" s="23" t="s">
        <v>29</v>
      </c>
      <c r="I53" s="21">
        <v>66</v>
      </c>
      <c r="J53" s="24">
        <f t="shared" si="1"/>
        <v>19894.38</v>
      </c>
      <c r="K53" s="25" t="s">
        <v>30</v>
      </c>
    </row>
    <row r="54" spans="1:11" s="61" customFormat="1">
      <c r="A54" s="65" t="s">
        <v>117</v>
      </c>
      <c r="B54" s="57"/>
      <c r="C54" s="57"/>
      <c r="D54" s="65" t="s">
        <v>118</v>
      </c>
      <c r="E54" s="57"/>
      <c r="F54" s="57"/>
      <c r="G54" s="57"/>
      <c r="H54" s="57"/>
      <c r="I54" s="66"/>
      <c r="J54" s="67">
        <f>J55+J60</f>
        <v>14178.484949999998</v>
      </c>
      <c r="K54" s="57"/>
    </row>
    <row r="55" spans="1:11" s="61" customFormat="1">
      <c r="A55" s="65" t="s">
        <v>119</v>
      </c>
      <c r="B55" s="57"/>
      <c r="C55" s="57"/>
      <c r="D55" s="65" t="s">
        <v>120</v>
      </c>
      <c r="E55" s="57"/>
      <c r="F55" s="57"/>
      <c r="G55" s="57"/>
      <c r="H55" s="57"/>
      <c r="I55" s="66"/>
      <c r="J55" s="67">
        <f>SUM(J56:J59)</f>
        <v>10437.940949999998</v>
      </c>
      <c r="K55" s="57"/>
    </row>
    <row r="56" spans="1:11" s="61" customFormat="1" ht="16.8">
      <c r="A56" s="17" t="s">
        <v>121</v>
      </c>
      <c r="B56" s="62" t="s">
        <v>26</v>
      </c>
      <c r="C56" s="69">
        <v>39022</v>
      </c>
      <c r="D56" s="68" t="s">
        <v>122</v>
      </c>
      <c r="E56" s="20" t="s">
        <v>123</v>
      </c>
      <c r="F56" s="21">
        <v>3</v>
      </c>
      <c r="G56" s="22"/>
      <c r="H56" s="23" t="s">
        <v>29</v>
      </c>
      <c r="I56" s="21">
        <v>655.67</v>
      </c>
      <c r="J56" s="24">
        <f>I56*F56</f>
        <v>1967.0099999999998</v>
      </c>
      <c r="K56" s="25" t="s">
        <v>30</v>
      </c>
    </row>
    <row r="57" spans="1:11" s="61" customFormat="1" ht="25.2">
      <c r="A57" s="17" t="s">
        <v>124</v>
      </c>
      <c r="B57" s="62" t="s">
        <v>32</v>
      </c>
      <c r="C57" s="69">
        <v>90820</v>
      </c>
      <c r="D57" s="68" t="s">
        <v>125</v>
      </c>
      <c r="E57" s="20" t="s">
        <v>123</v>
      </c>
      <c r="F57" s="21">
        <v>15</v>
      </c>
      <c r="G57" s="22"/>
      <c r="H57" s="23" t="s">
        <v>29</v>
      </c>
      <c r="I57" s="21">
        <v>358.29633000000001</v>
      </c>
      <c r="J57" s="24">
        <f>I57*F57</f>
        <v>5374.4449500000001</v>
      </c>
      <c r="K57" s="25" t="s">
        <v>30</v>
      </c>
    </row>
    <row r="58" spans="1:11" s="61" customFormat="1" ht="25.2">
      <c r="A58" s="17" t="s">
        <v>126</v>
      </c>
      <c r="B58" s="62" t="s">
        <v>32</v>
      </c>
      <c r="C58" s="69">
        <v>90830</v>
      </c>
      <c r="D58" s="68" t="s">
        <v>127</v>
      </c>
      <c r="E58" s="20" t="s">
        <v>123</v>
      </c>
      <c r="F58" s="21">
        <v>9</v>
      </c>
      <c r="G58" s="22"/>
      <c r="H58" s="23" t="s">
        <v>29</v>
      </c>
      <c r="I58" s="21">
        <v>139.22399999999999</v>
      </c>
      <c r="J58" s="24">
        <f>I58*F58</f>
        <v>1253.0159999999998</v>
      </c>
      <c r="K58" s="25" t="s">
        <v>30</v>
      </c>
    </row>
    <row r="59" spans="1:11" s="61" customFormat="1" ht="25.2">
      <c r="A59" s="17" t="s">
        <v>128</v>
      </c>
      <c r="B59" s="62" t="s">
        <v>32</v>
      </c>
      <c r="C59" s="69">
        <v>90831</v>
      </c>
      <c r="D59" s="73" t="s">
        <v>129</v>
      </c>
      <c r="E59" s="20" t="s">
        <v>123</v>
      </c>
      <c r="F59" s="21">
        <v>15</v>
      </c>
      <c r="G59" s="22"/>
      <c r="H59" s="23" t="s">
        <v>29</v>
      </c>
      <c r="I59" s="21">
        <v>122.898</v>
      </c>
      <c r="J59" s="24">
        <f>I59*F59</f>
        <v>1843.47</v>
      </c>
      <c r="K59" s="25" t="s">
        <v>30</v>
      </c>
    </row>
    <row r="60" spans="1:11" s="61" customFormat="1">
      <c r="A60" s="65" t="s">
        <v>130</v>
      </c>
      <c r="B60" s="57"/>
      <c r="C60" s="57"/>
      <c r="D60" s="65" t="s">
        <v>131</v>
      </c>
      <c r="E60" s="57"/>
      <c r="F60" s="57"/>
      <c r="G60" s="57"/>
      <c r="H60" s="57"/>
      <c r="I60" s="66"/>
      <c r="J60" s="67">
        <f>SUM(J61:J62)</f>
        <v>3740.5440000000003</v>
      </c>
      <c r="K60" s="57"/>
    </row>
    <row r="61" spans="1:11" s="61" customFormat="1" ht="25.2">
      <c r="A61" s="17" t="s">
        <v>132</v>
      </c>
      <c r="B61" s="62" t="s">
        <v>32</v>
      </c>
      <c r="C61" s="69">
        <v>94559</v>
      </c>
      <c r="D61" s="68" t="s">
        <v>133</v>
      </c>
      <c r="E61" s="20" t="s">
        <v>28</v>
      </c>
      <c r="F61" s="21">
        <v>6</v>
      </c>
      <c r="G61" s="22"/>
      <c r="H61" s="23" t="s">
        <v>29</v>
      </c>
      <c r="I61" s="24">
        <v>517.85</v>
      </c>
      <c r="J61" s="24">
        <f>I61*F61</f>
        <v>3107.1000000000004</v>
      </c>
      <c r="K61" s="25" t="s">
        <v>30</v>
      </c>
    </row>
    <row r="62" spans="1:11" s="61" customFormat="1">
      <c r="A62" s="17" t="s">
        <v>134</v>
      </c>
      <c r="B62" s="62" t="s">
        <v>26</v>
      </c>
      <c r="C62" s="69">
        <v>10499</v>
      </c>
      <c r="D62" s="64" t="s">
        <v>135</v>
      </c>
      <c r="E62" s="20" t="s">
        <v>28</v>
      </c>
      <c r="F62" s="21">
        <v>6</v>
      </c>
      <c r="G62" s="22"/>
      <c r="H62" s="23" t="s">
        <v>29</v>
      </c>
      <c r="I62" s="21">
        <v>105.57399999999998</v>
      </c>
      <c r="J62" s="21">
        <f>I62*F62</f>
        <v>633.44399999999996</v>
      </c>
      <c r="K62" s="25" t="s">
        <v>30</v>
      </c>
    </row>
    <row r="63" spans="1:11" s="61" customFormat="1">
      <c r="A63" s="65" t="s">
        <v>136</v>
      </c>
      <c r="B63" s="57"/>
      <c r="C63" s="57"/>
      <c r="D63" s="65" t="s">
        <v>137</v>
      </c>
      <c r="E63" s="57"/>
      <c r="F63" s="57"/>
      <c r="G63" s="57"/>
      <c r="H63" s="57"/>
      <c r="I63" s="66"/>
      <c r="J63" s="67">
        <f>SUM(J64:J66)</f>
        <v>6201.4289999999992</v>
      </c>
      <c r="K63" s="57"/>
    </row>
    <row r="64" spans="1:11" s="61" customFormat="1" ht="16.8">
      <c r="A64" s="17" t="s">
        <v>138</v>
      </c>
      <c r="B64" s="62" t="s">
        <v>32</v>
      </c>
      <c r="C64" s="69">
        <v>88489</v>
      </c>
      <c r="D64" s="64" t="s">
        <v>139</v>
      </c>
      <c r="E64" s="20" t="s">
        <v>28</v>
      </c>
      <c r="F64" s="21">
        <v>310.45999999999998</v>
      </c>
      <c r="G64" s="22"/>
      <c r="H64" s="23" t="s">
        <v>29</v>
      </c>
      <c r="I64" s="21">
        <v>15</v>
      </c>
      <c r="J64" s="24">
        <f>I64*F64</f>
        <v>4656.8999999999996</v>
      </c>
      <c r="K64" s="25" t="s">
        <v>30</v>
      </c>
    </row>
    <row r="65" spans="1:11" s="61" customFormat="1" ht="16.8">
      <c r="A65" s="17" t="s">
        <v>140</v>
      </c>
      <c r="B65" s="62" t="s">
        <v>32</v>
      </c>
      <c r="C65" s="69">
        <v>102219</v>
      </c>
      <c r="D65" s="64" t="s">
        <v>141</v>
      </c>
      <c r="E65" s="20" t="s">
        <v>28</v>
      </c>
      <c r="F65" s="21">
        <v>49.14</v>
      </c>
      <c r="G65" s="22"/>
      <c r="H65" s="23" t="s">
        <v>29</v>
      </c>
      <c r="I65" s="21">
        <v>18.850000000000001</v>
      </c>
      <c r="J65" s="21">
        <f>I65*F65</f>
        <v>926.2890000000001</v>
      </c>
      <c r="K65" s="25" t="s">
        <v>30</v>
      </c>
    </row>
    <row r="66" spans="1:11" s="61" customFormat="1" ht="16.8">
      <c r="A66" s="17" t="s">
        <v>142</v>
      </c>
      <c r="B66" s="62" t="s">
        <v>32</v>
      </c>
      <c r="C66" s="69">
        <v>100751</v>
      </c>
      <c r="D66" s="64" t="s">
        <v>143</v>
      </c>
      <c r="E66" s="20" t="s">
        <v>28</v>
      </c>
      <c r="F66" s="21">
        <v>12</v>
      </c>
      <c r="G66" s="22"/>
      <c r="H66" s="23" t="s">
        <v>29</v>
      </c>
      <c r="I66" s="21">
        <v>51.52</v>
      </c>
      <c r="J66" s="21">
        <f>I66*F66</f>
        <v>618.24</v>
      </c>
      <c r="K66" s="25" t="s">
        <v>30</v>
      </c>
    </row>
    <row r="67" spans="1:11" s="61" customFormat="1">
      <c r="A67" s="65" t="s">
        <v>144</v>
      </c>
      <c r="B67" s="57"/>
      <c r="C67" s="57"/>
      <c r="D67" s="65" t="s">
        <v>145</v>
      </c>
      <c r="E67" s="57"/>
      <c r="F67" s="57"/>
      <c r="G67" s="57"/>
      <c r="H67" s="57"/>
      <c r="I67" s="66"/>
      <c r="J67" s="67">
        <f>SUM(J68:J79)</f>
        <v>7807.22</v>
      </c>
      <c r="K67" s="57"/>
    </row>
    <row r="68" spans="1:11" s="61" customFormat="1" ht="16.8">
      <c r="A68" s="17" t="s">
        <v>146</v>
      </c>
      <c r="B68" s="62" t="s">
        <v>32</v>
      </c>
      <c r="C68" s="69">
        <v>94495</v>
      </c>
      <c r="D68" s="73" t="s">
        <v>251</v>
      </c>
      <c r="E68" s="20" t="s">
        <v>123</v>
      </c>
      <c r="F68" s="21">
        <v>14</v>
      </c>
      <c r="G68" s="22"/>
      <c r="H68" s="23" t="s">
        <v>29</v>
      </c>
      <c r="I68" s="21">
        <v>84.26</v>
      </c>
      <c r="J68" s="24">
        <f t="shared" ref="J68:J79" si="2">I68*F68</f>
        <v>1179.6400000000001</v>
      </c>
      <c r="K68" s="25" t="s">
        <v>30</v>
      </c>
    </row>
    <row r="69" spans="1:11" s="61" customFormat="1" ht="16.8">
      <c r="A69" s="17" t="s">
        <v>148</v>
      </c>
      <c r="B69" s="62" t="s">
        <v>32</v>
      </c>
      <c r="C69" s="69">
        <v>94490</v>
      </c>
      <c r="D69" s="73" t="s">
        <v>263</v>
      </c>
      <c r="E69" s="20" t="s">
        <v>123</v>
      </c>
      <c r="F69" s="21">
        <v>10</v>
      </c>
      <c r="G69" s="22"/>
      <c r="H69" s="23" t="s">
        <v>29</v>
      </c>
      <c r="I69" s="21">
        <v>80.47</v>
      </c>
      <c r="J69" s="21">
        <f t="shared" si="2"/>
        <v>804.7</v>
      </c>
      <c r="K69" s="25" t="s">
        <v>30</v>
      </c>
    </row>
    <row r="70" spans="1:11" s="61" customFormat="1" ht="25.2">
      <c r="A70" s="17" t="s">
        <v>150</v>
      </c>
      <c r="B70" s="62" t="s">
        <v>32</v>
      </c>
      <c r="C70" s="69">
        <v>102623</v>
      </c>
      <c r="D70" s="73" t="s">
        <v>151</v>
      </c>
      <c r="E70" s="20" t="s">
        <v>123</v>
      </c>
      <c r="F70" s="21">
        <v>2</v>
      </c>
      <c r="G70" s="22"/>
      <c r="H70" s="23" t="s">
        <v>29</v>
      </c>
      <c r="I70" s="24">
        <v>1013.91</v>
      </c>
      <c r="J70" s="24">
        <f t="shared" si="2"/>
        <v>2027.82</v>
      </c>
      <c r="K70" s="25" t="s">
        <v>30</v>
      </c>
    </row>
    <row r="71" spans="1:11" s="61" customFormat="1" ht="16.8">
      <c r="A71" s="17" t="s">
        <v>152</v>
      </c>
      <c r="B71" s="62" t="s">
        <v>32</v>
      </c>
      <c r="C71" s="69">
        <v>86884</v>
      </c>
      <c r="D71" s="73" t="s">
        <v>262</v>
      </c>
      <c r="E71" s="20" t="s">
        <v>123</v>
      </c>
      <c r="F71" s="21">
        <v>700</v>
      </c>
      <c r="G71" s="22"/>
      <c r="H71" s="23" t="s">
        <v>29</v>
      </c>
      <c r="I71" s="77">
        <v>2</v>
      </c>
      <c r="J71" s="78">
        <f t="shared" si="2"/>
        <v>1400</v>
      </c>
      <c r="K71" s="25" t="s">
        <v>30</v>
      </c>
    </row>
    <row r="72" spans="1:11" s="61" customFormat="1" ht="16.8">
      <c r="A72" s="17" t="s">
        <v>154</v>
      </c>
      <c r="B72" s="62" t="s">
        <v>32</v>
      </c>
      <c r="C72" s="69">
        <v>89402</v>
      </c>
      <c r="D72" s="64" t="s">
        <v>155</v>
      </c>
      <c r="E72" s="20" t="s">
        <v>34</v>
      </c>
      <c r="F72" s="21">
        <v>13</v>
      </c>
      <c r="G72" s="22"/>
      <c r="H72" s="23" t="s">
        <v>29</v>
      </c>
      <c r="I72" s="21">
        <v>11.06</v>
      </c>
      <c r="J72" s="21">
        <f t="shared" si="2"/>
        <v>143.78</v>
      </c>
      <c r="K72" s="25" t="s">
        <v>30</v>
      </c>
    </row>
    <row r="73" spans="1:11" s="61" customFormat="1" ht="16.8">
      <c r="A73" s="17" t="s">
        <v>156</v>
      </c>
      <c r="B73" s="62" t="s">
        <v>32</v>
      </c>
      <c r="C73" s="69">
        <v>89403</v>
      </c>
      <c r="D73" s="64" t="s">
        <v>157</v>
      </c>
      <c r="E73" s="20" t="s">
        <v>34</v>
      </c>
      <c r="F73" s="21">
        <v>48</v>
      </c>
      <c r="G73" s="22"/>
      <c r="H73" s="23" t="s">
        <v>29</v>
      </c>
      <c r="I73" s="21">
        <v>18.66</v>
      </c>
      <c r="J73" s="24">
        <f t="shared" si="2"/>
        <v>895.68000000000006</v>
      </c>
      <c r="K73" s="25" t="s">
        <v>30</v>
      </c>
    </row>
    <row r="74" spans="1:11" s="61" customFormat="1" ht="16.8">
      <c r="A74" s="17" t="s">
        <v>158</v>
      </c>
      <c r="B74" s="62" t="s">
        <v>32</v>
      </c>
      <c r="C74" s="69">
        <v>89413</v>
      </c>
      <c r="D74" s="68" t="s">
        <v>159</v>
      </c>
      <c r="E74" s="20" t="s">
        <v>123</v>
      </c>
      <c r="F74" s="21">
        <v>20</v>
      </c>
      <c r="G74" s="22"/>
      <c r="H74" s="23" t="s">
        <v>29</v>
      </c>
      <c r="I74" s="21">
        <v>11.91</v>
      </c>
      <c r="J74" s="21">
        <f t="shared" si="2"/>
        <v>238.2</v>
      </c>
      <c r="K74" s="25" t="s">
        <v>30</v>
      </c>
    </row>
    <row r="75" spans="1:11" s="61" customFormat="1" ht="16.8">
      <c r="A75" s="17" t="s">
        <v>160</v>
      </c>
      <c r="B75" s="62" t="s">
        <v>32</v>
      </c>
      <c r="C75" s="69">
        <v>89362</v>
      </c>
      <c r="D75" s="64" t="s">
        <v>161</v>
      </c>
      <c r="E75" s="20" t="s">
        <v>123</v>
      </c>
      <c r="F75" s="21">
        <v>4</v>
      </c>
      <c r="G75" s="22"/>
      <c r="H75" s="23" t="s">
        <v>29</v>
      </c>
      <c r="I75" s="21">
        <v>7.7</v>
      </c>
      <c r="J75" s="21">
        <f t="shared" si="2"/>
        <v>30.8</v>
      </c>
      <c r="K75" s="25" t="s">
        <v>30</v>
      </c>
    </row>
    <row r="76" spans="1:11" s="61" customFormat="1" ht="16.8">
      <c r="A76" s="17" t="s">
        <v>162</v>
      </c>
      <c r="B76" s="62" t="s">
        <v>32</v>
      </c>
      <c r="C76" s="69">
        <v>89395</v>
      </c>
      <c r="D76" s="64" t="s">
        <v>163</v>
      </c>
      <c r="E76" s="20" t="s">
        <v>123</v>
      </c>
      <c r="F76" s="21">
        <v>22</v>
      </c>
      <c r="G76" s="22"/>
      <c r="H76" s="23" t="s">
        <v>29</v>
      </c>
      <c r="I76" s="21">
        <v>9.3000000000000007</v>
      </c>
      <c r="J76" s="21">
        <f t="shared" si="2"/>
        <v>204.60000000000002</v>
      </c>
      <c r="K76" s="25" t="s">
        <v>30</v>
      </c>
    </row>
    <row r="77" spans="1:11" s="61" customFormat="1" ht="25.2">
      <c r="A77" s="17" t="s">
        <v>164</v>
      </c>
      <c r="B77" s="62" t="s">
        <v>32</v>
      </c>
      <c r="C77" s="69">
        <v>89366</v>
      </c>
      <c r="D77" s="68" t="s">
        <v>165</v>
      </c>
      <c r="E77" s="20" t="s">
        <v>123</v>
      </c>
      <c r="F77" s="21">
        <v>20</v>
      </c>
      <c r="G77" s="22"/>
      <c r="H77" s="23" t="s">
        <v>29</v>
      </c>
      <c r="I77" s="21">
        <v>13.61</v>
      </c>
      <c r="J77" s="21">
        <f t="shared" si="2"/>
        <v>272.2</v>
      </c>
      <c r="K77" s="25" t="s">
        <v>30</v>
      </c>
    </row>
    <row r="78" spans="1:11" s="61" customFormat="1" ht="16.8">
      <c r="A78" s="17" t="s">
        <v>166</v>
      </c>
      <c r="B78" s="23" t="s">
        <v>26</v>
      </c>
      <c r="C78" s="63">
        <v>3538</v>
      </c>
      <c r="D78" s="64" t="s">
        <v>167</v>
      </c>
      <c r="E78" s="20" t="s">
        <v>123</v>
      </c>
      <c r="F78" s="21">
        <v>10</v>
      </c>
      <c r="G78" s="22"/>
      <c r="H78" s="23" t="s">
        <v>29</v>
      </c>
      <c r="I78" s="21">
        <v>7.52</v>
      </c>
      <c r="J78" s="21">
        <f t="shared" si="2"/>
        <v>75.199999999999989</v>
      </c>
      <c r="K78" s="25" t="s">
        <v>30</v>
      </c>
    </row>
    <row r="79" spans="1:11" s="61" customFormat="1" ht="25.2">
      <c r="A79" s="17" t="s">
        <v>168</v>
      </c>
      <c r="B79" s="23" t="s">
        <v>32</v>
      </c>
      <c r="C79" s="63">
        <v>94651</v>
      </c>
      <c r="D79" s="73" t="s">
        <v>169</v>
      </c>
      <c r="E79" s="20" t="s">
        <v>34</v>
      </c>
      <c r="F79" s="21">
        <v>18</v>
      </c>
      <c r="G79" s="22"/>
      <c r="H79" s="23" t="s">
        <v>29</v>
      </c>
      <c r="I79" s="21">
        <v>29.7</v>
      </c>
      <c r="J79" s="21">
        <f t="shared" si="2"/>
        <v>534.6</v>
      </c>
      <c r="K79" s="25" t="s">
        <v>30</v>
      </c>
    </row>
    <row r="80" spans="1:11" s="61" customFormat="1">
      <c r="A80" s="65" t="s">
        <v>170</v>
      </c>
      <c r="B80" s="57"/>
      <c r="C80" s="57"/>
      <c r="D80" s="65" t="s">
        <v>171</v>
      </c>
      <c r="E80" s="57"/>
      <c r="F80" s="57"/>
      <c r="G80" s="57"/>
      <c r="H80" s="57"/>
      <c r="I80" s="66" t="s">
        <v>249</v>
      </c>
      <c r="J80" s="67">
        <f>SUM(J81:J92)</f>
        <v>33965.869999999995</v>
      </c>
      <c r="K80" s="57"/>
    </row>
    <row r="81" spans="1:11" s="61" customFormat="1" ht="25.2">
      <c r="A81" s="17" t="s">
        <v>172</v>
      </c>
      <c r="B81" s="23" t="s">
        <v>32</v>
      </c>
      <c r="C81" s="63">
        <v>89711</v>
      </c>
      <c r="D81" s="68" t="s">
        <v>173</v>
      </c>
      <c r="E81" s="20" t="s">
        <v>34</v>
      </c>
      <c r="F81" s="21">
        <v>36</v>
      </c>
      <c r="G81" s="22"/>
      <c r="H81" s="23" t="s">
        <v>29</v>
      </c>
      <c r="I81" s="21">
        <v>19.64</v>
      </c>
      <c r="J81" s="21">
        <f t="shared" ref="J81:J92" si="3">I81*F81</f>
        <v>707.04</v>
      </c>
      <c r="K81" s="25" t="s">
        <v>30</v>
      </c>
    </row>
    <row r="82" spans="1:11" s="61" customFormat="1" ht="16.8">
      <c r="A82" s="17" t="s">
        <v>174</v>
      </c>
      <c r="B82" s="23" t="s">
        <v>32</v>
      </c>
      <c r="C82" s="63">
        <v>89712</v>
      </c>
      <c r="D82" s="68" t="s">
        <v>175</v>
      </c>
      <c r="E82" s="20" t="s">
        <v>34</v>
      </c>
      <c r="F82" s="21">
        <v>24</v>
      </c>
      <c r="G82" s="22"/>
      <c r="H82" s="23" t="s">
        <v>29</v>
      </c>
      <c r="I82" s="21">
        <v>21.19</v>
      </c>
      <c r="J82" s="21">
        <f t="shared" si="3"/>
        <v>508.56000000000006</v>
      </c>
      <c r="K82" s="25" t="s">
        <v>30</v>
      </c>
    </row>
    <row r="83" spans="1:11" s="61" customFormat="1" ht="16.8">
      <c r="A83" s="17" t="s">
        <v>176</v>
      </c>
      <c r="B83" s="23" t="s">
        <v>32</v>
      </c>
      <c r="C83" s="63">
        <v>89714</v>
      </c>
      <c r="D83" s="68" t="s">
        <v>177</v>
      </c>
      <c r="E83" s="20" t="s">
        <v>34</v>
      </c>
      <c r="F83" s="21">
        <v>70</v>
      </c>
      <c r="G83" s="22"/>
      <c r="H83" s="23" t="s">
        <v>29</v>
      </c>
      <c r="I83" s="21">
        <v>41.5</v>
      </c>
      <c r="J83" s="24">
        <f t="shared" si="3"/>
        <v>2905</v>
      </c>
      <c r="K83" s="25" t="s">
        <v>30</v>
      </c>
    </row>
    <row r="84" spans="1:11" s="61" customFormat="1" ht="16.8">
      <c r="A84" s="17" t="s">
        <v>178</v>
      </c>
      <c r="B84" s="23" t="s">
        <v>26</v>
      </c>
      <c r="C84" s="63">
        <v>20144</v>
      </c>
      <c r="D84" s="73" t="s">
        <v>261</v>
      </c>
      <c r="E84" s="20" t="s">
        <v>123</v>
      </c>
      <c r="F84" s="21">
        <v>3</v>
      </c>
      <c r="G84" s="22"/>
      <c r="H84" s="23" t="s">
        <v>29</v>
      </c>
      <c r="I84" s="21">
        <v>58.6</v>
      </c>
      <c r="J84" s="21">
        <f t="shared" si="3"/>
        <v>175.8</v>
      </c>
      <c r="K84" s="25" t="s">
        <v>30</v>
      </c>
    </row>
    <row r="85" spans="1:11" s="61" customFormat="1">
      <c r="A85" s="17" t="s">
        <v>180</v>
      </c>
      <c r="B85" s="23" t="s">
        <v>26</v>
      </c>
      <c r="C85" s="63">
        <v>3659</v>
      </c>
      <c r="D85" s="73" t="s">
        <v>260</v>
      </c>
      <c r="E85" s="20" t="s">
        <v>123</v>
      </c>
      <c r="F85" s="21">
        <v>13</v>
      </c>
      <c r="G85" s="22"/>
      <c r="H85" s="23" t="s">
        <v>29</v>
      </c>
      <c r="I85" s="21">
        <v>24.36</v>
      </c>
      <c r="J85" s="21">
        <f t="shared" si="3"/>
        <v>316.68</v>
      </c>
      <c r="K85" s="25" t="s">
        <v>30</v>
      </c>
    </row>
    <row r="86" spans="1:11" s="61" customFormat="1" ht="16.8">
      <c r="A86" s="17" t="s">
        <v>182</v>
      </c>
      <c r="B86" s="23" t="s">
        <v>26</v>
      </c>
      <c r="C86" s="63">
        <v>20157</v>
      </c>
      <c r="D86" s="64" t="s">
        <v>183</v>
      </c>
      <c r="E86" s="20" t="s">
        <v>123</v>
      </c>
      <c r="F86" s="21">
        <v>20</v>
      </c>
      <c r="G86" s="22"/>
      <c r="H86" s="23" t="s">
        <v>29</v>
      </c>
      <c r="I86" s="21">
        <v>36.28</v>
      </c>
      <c r="J86" s="24">
        <f t="shared" si="3"/>
        <v>725.6</v>
      </c>
      <c r="K86" s="25" t="s">
        <v>30</v>
      </c>
    </row>
    <row r="87" spans="1:11" s="61" customFormat="1" ht="16.8">
      <c r="A87" s="17" t="s">
        <v>184</v>
      </c>
      <c r="B87" s="23" t="s">
        <v>26</v>
      </c>
      <c r="C87" s="63">
        <v>20154</v>
      </c>
      <c r="D87" s="64" t="s">
        <v>185</v>
      </c>
      <c r="E87" s="20" t="s">
        <v>123</v>
      </c>
      <c r="F87" s="21">
        <v>10</v>
      </c>
      <c r="G87" s="22"/>
      <c r="H87" s="23" t="s">
        <v>29</v>
      </c>
      <c r="I87" s="21">
        <v>9.82</v>
      </c>
      <c r="J87" s="21">
        <f t="shared" si="3"/>
        <v>98.2</v>
      </c>
      <c r="K87" s="25" t="s">
        <v>30</v>
      </c>
    </row>
    <row r="88" spans="1:11" s="61" customFormat="1" ht="25.2">
      <c r="A88" s="17" t="s">
        <v>186</v>
      </c>
      <c r="B88" s="23" t="s">
        <v>32</v>
      </c>
      <c r="C88" s="63">
        <v>89707</v>
      </c>
      <c r="D88" s="73" t="s">
        <v>187</v>
      </c>
      <c r="E88" s="20" t="s">
        <v>123</v>
      </c>
      <c r="F88" s="21">
        <v>17</v>
      </c>
      <c r="G88" s="22"/>
      <c r="H88" s="23" t="s">
        <v>29</v>
      </c>
      <c r="I88" s="21">
        <v>46.65</v>
      </c>
      <c r="J88" s="24">
        <f t="shared" si="3"/>
        <v>793.05</v>
      </c>
      <c r="K88" s="25" t="s">
        <v>30</v>
      </c>
    </row>
    <row r="89" spans="1:11" s="61" customFormat="1" ht="16.8">
      <c r="A89" s="17" t="s">
        <v>188</v>
      </c>
      <c r="B89" s="23" t="s">
        <v>26</v>
      </c>
      <c r="C89" s="63">
        <v>20151</v>
      </c>
      <c r="D89" s="64" t="s">
        <v>189</v>
      </c>
      <c r="E89" s="20" t="s">
        <v>123</v>
      </c>
      <c r="F89" s="21">
        <v>12</v>
      </c>
      <c r="G89" s="22"/>
      <c r="H89" s="23" t="s">
        <v>29</v>
      </c>
      <c r="I89" s="21">
        <v>26.9</v>
      </c>
      <c r="J89" s="21">
        <f t="shared" si="3"/>
        <v>322.79999999999995</v>
      </c>
      <c r="K89" s="25" t="s">
        <v>30</v>
      </c>
    </row>
    <row r="90" spans="1:11" s="61" customFormat="1" ht="16.8">
      <c r="A90" s="17" t="s">
        <v>190</v>
      </c>
      <c r="B90" s="23" t="s">
        <v>191</v>
      </c>
      <c r="C90" s="63">
        <v>111002</v>
      </c>
      <c r="D90" s="73" t="s">
        <v>259</v>
      </c>
      <c r="E90" s="20" t="s">
        <v>193</v>
      </c>
      <c r="F90" s="21">
        <v>1</v>
      </c>
      <c r="G90" s="70"/>
      <c r="H90" s="23" t="s">
        <v>29</v>
      </c>
      <c r="I90" s="24">
        <v>10435.299999999999</v>
      </c>
      <c r="J90" s="24">
        <f t="shared" si="3"/>
        <v>10435.299999999999</v>
      </c>
      <c r="K90" s="25" t="s">
        <v>30</v>
      </c>
    </row>
    <row r="91" spans="1:11" s="61" customFormat="1" ht="16.8">
      <c r="A91" s="17" t="s">
        <v>194</v>
      </c>
      <c r="B91" s="23" t="s">
        <v>191</v>
      </c>
      <c r="C91" s="63">
        <v>111003</v>
      </c>
      <c r="D91" s="73" t="s">
        <v>264</v>
      </c>
      <c r="E91" s="20" t="s">
        <v>193</v>
      </c>
      <c r="F91" s="21">
        <v>1</v>
      </c>
      <c r="G91" s="70"/>
      <c r="H91" s="23" t="s">
        <v>29</v>
      </c>
      <c r="I91" s="24">
        <v>6542.54</v>
      </c>
      <c r="J91" s="24">
        <f t="shared" si="3"/>
        <v>6542.54</v>
      </c>
      <c r="K91" s="25" t="s">
        <v>30</v>
      </c>
    </row>
    <row r="92" spans="1:11" s="61" customFormat="1" ht="16.8">
      <c r="A92" s="17" t="s">
        <v>196</v>
      </c>
      <c r="B92" s="23" t="s">
        <v>191</v>
      </c>
      <c r="C92" s="63">
        <v>111004</v>
      </c>
      <c r="D92" s="64" t="s">
        <v>197</v>
      </c>
      <c r="E92" s="20" t="s">
        <v>193</v>
      </c>
      <c r="F92" s="21">
        <v>1</v>
      </c>
      <c r="G92" s="70"/>
      <c r="H92" s="23" t="s">
        <v>29</v>
      </c>
      <c r="I92" s="24">
        <v>10435.299999999999</v>
      </c>
      <c r="J92" s="24">
        <f t="shared" si="3"/>
        <v>10435.299999999999</v>
      </c>
      <c r="K92" s="25" t="s">
        <v>30</v>
      </c>
    </row>
    <row r="93" spans="1:11" s="61" customFormat="1">
      <c r="A93" s="65" t="s">
        <v>198</v>
      </c>
      <c r="B93" s="57"/>
      <c r="C93" s="57"/>
      <c r="D93" s="65" t="s">
        <v>199</v>
      </c>
      <c r="E93" s="57"/>
      <c r="F93" s="57"/>
      <c r="G93" s="57"/>
      <c r="H93" s="57"/>
      <c r="I93" s="66" t="s">
        <v>249</v>
      </c>
      <c r="J93" s="67">
        <f>SUM(J94:J97)</f>
        <v>6929.67</v>
      </c>
      <c r="K93" s="57"/>
    </row>
    <row r="94" spans="1:11" s="61" customFormat="1" ht="16.8">
      <c r="A94" s="17" t="s">
        <v>200</v>
      </c>
      <c r="B94" s="23" t="s">
        <v>32</v>
      </c>
      <c r="C94" s="63">
        <v>86888</v>
      </c>
      <c r="D94" s="73" t="s">
        <v>258</v>
      </c>
      <c r="E94" s="20" t="s">
        <v>123</v>
      </c>
      <c r="F94" s="21">
        <v>3</v>
      </c>
      <c r="G94" s="22"/>
      <c r="H94" s="23" t="s">
        <v>29</v>
      </c>
      <c r="I94" s="21">
        <v>534.39</v>
      </c>
      <c r="J94" s="24">
        <f>I94*F94</f>
        <v>1603.17</v>
      </c>
      <c r="K94" s="25" t="s">
        <v>30</v>
      </c>
    </row>
    <row r="95" spans="1:11" s="61" customFormat="1" ht="16.8">
      <c r="A95" s="17" t="s">
        <v>202</v>
      </c>
      <c r="B95" s="23" t="s">
        <v>32</v>
      </c>
      <c r="C95" s="63">
        <v>86904</v>
      </c>
      <c r="D95" s="73" t="s">
        <v>257</v>
      </c>
      <c r="E95" s="20" t="s">
        <v>123</v>
      </c>
      <c r="F95" s="21">
        <v>5</v>
      </c>
      <c r="G95" s="22"/>
      <c r="H95" s="23" t="s">
        <v>29</v>
      </c>
      <c r="I95" s="21">
        <v>114.5</v>
      </c>
      <c r="J95" s="21">
        <f>I95*F95</f>
        <v>572.5</v>
      </c>
      <c r="K95" s="25" t="s">
        <v>30</v>
      </c>
    </row>
    <row r="96" spans="1:11" s="61" customFormat="1" ht="16.8">
      <c r="A96" s="17" t="s">
        <v>204</v>
      </c>
      <c r="B96" s="23" t="s">
        <v>32</v>
      </c>
      <c r="C96" s="63">
        <v>86906</v>
      </c>
      <c r="D96" s="73" t="s">
        <v>256</v>
      </c>
      <c r="E96" s="20" t="s">
        <v>123</v>
      </c>
      <c r="F96" s="21">
        <v>5</v>
      </c>
      <c r="G96" s="22"/>
      <c r="H96" s="23" t="s">
        <v>29</v>
      </c>
      <c r="I96" s="21">
        <v>110.8</v>
      </c>
      <c r="J96" s="21">
        <f>I96*F96</f>
        <v>554</v>
      </c>
      <c r="K96" s="25" t="s">
        <v>30</v>
      </c>
    </row>
    <row r="97" spans="1:14" s="61" customFormat="1" ht="16.8">
      <c r="A97" s="36" t="s">
        <v>206</v>
      </c>
      <c r="B97" s="62" t="s">
        <v>26</v>
      </c>
      <c r="C97" s="63">
        <v>38190</v>
      </c>
      <c r="D97" s="73" t="s">
        <v>255</v>
      </c>
      <c r="E97" s="20" t="s">
        <v>123</v>
      </c>
      <c r="F97" s="21">
        <v>12</v>
      </c>
      <c r="G97" s="22"/>
      <c r="H97" s="23" t="s">
        <v>29</v>
      </c>
      <c r="I97" s="77">
        <v>350</v>
      </c>
      <c r="J97" s="76">
        <f>I97*F97</f>
        <v>4200</v>
      </c>
      <c r="K97" s="38" t="s">
        <v>30</v>
      </c>
    </row>
    <row r="98" spans="1:14" s="61" customFormat="1">
      <c r="A98" s="71" t="s">
        <v>208</v>
      </c>
      <c r="B98" s="57"/>
      <c r="C98" s="57"/>
      <c r="D98" s="65" t="s">
        <v>209</v>
      </c>
      <c r="E98" s="57"/>
      <c r="F98" s="57"/>
      <c r="G98" s="57"/>
      <c r="H98" s="57"/>
      <c r="I98" s="66" t="s">
        <v>249</v>
      </c>
      <c r="J98" s="249">
        <f>SUM(J99:J110)</f>
        <v>13592.83</v>
      </c>
      <c r="K98" s="250"/>
    </row>
    <row r="99" spans="1:14" s="61" customFormat="1" ht="16.8">
      <c r="A99" s="36" t="s">
        <v>210</v>
      </c>
      <c r="B99" s="62" t="s">
        <v>26</v>
      </c>
      <c r="C99" s="63">
        <v>12039</v>
      </c>
      <c r="D99" s="68" t="s">
        <v>211</v>
      </c>
      <c r="E99" s="20" t="s">
        <v>123</v>
      </c>
      <c r="F99" s="21">
        <v>1</v>
      </c>
      <c r="G99" s="22"/>
      <c r="H99" s="23" t="s">
        <v>29</v>
      </c>
      <c r="I99" s="21">
        <v>841.77</v>
      </c>
      <c r="J99" s="37">
        <f t="shared" ref="J99:J110" si="4">I99*F99</f>
        <v>841.77</v>
      </c>
      <c r="K99" s="38" t="s">
        <v>30</v>
      </c>
    </row>
    <row r="100" spans="1:14" s="61" customFormat="1">
      <c r="A100" s="36" t="s">
        <v>212</v>
      </c>
      <c r="B100" s="62" t="s">
        <v>26</v>
      </c>
      <c r="C100" s="63">
        <v>34653</v>
      </c>
      <c r="D100" s="64" t="s">
        <v>213</v>
      </c>
      <c r="E100" s="20" t="s">
        <v>123</v>
      </c>
      <c r="F100" s="21">
        <v>19</v>
      </c>
      <c r="G100" s="22"/>
      <c r="H100" s="23" t="s">
        <v>29</v>
      </c>
      <c r="I100" s="21">
        <v>11.1</v>
      </c>
      <c r="J100" s="37">
        <f t="shared" si="4"/>
        <v>210.9</v>
      </c>
      <c r="K100" s="38" t="s">
        <v>30</v>
      </c>
    </row>
    <row r="101" spans="1:14" s="61" customFormat="1" ht="16.8">
      <c r="A101" s="36" t="s">
        <v>214</v>
      </c>
      <c r="B101" s="62" t="s">
        <v>32</v>
      </c>
      <c r="C101" s="63">
        <v>92867</v>
      </c>
      <c r="D101" s="64" t="s">
        <v>215</v>
      </c>
      <c r="E101" s="20" t="s">
        <v>123</v>
      </c>
      <c r="F101" s="21">
        <v>26</v>
      </c>
      <c r="G101" s="22"/>
      <c r="H101" s="23" t="s">
        <v>29</v>
      </c>
      <c r="I101" s="21">
        <v>15.76</v>
      </c>
      <c r="J101" s="37">
        <f t="shared" si="4"/>
        <v>409.76</v>
      </c>
      <c r="K101" s="38" t="s">
        <v>30</v>
      </c>
    </row>
    <row r="102" spans="1:14" s="61" customFormat="1" ht="16.8">
      <c r="A102" s="36" t="s">
        <v>216</v>
      </c>
      <c r="B102" s="62" t="s">
        <v>32</v>
      </c>
      <c r="C102" s="63">
        <v>92866</v>
      </c>
      <c r="D102" s="73" t="s">
        <v>254</v>
      </c>
      <c r="E102" s="20" t="s">
        <v>123</v>
      </c>
      <c r="F102" s="21">
        <v>24</v>
      </c>
      <c r="G102" s="22"/>
      <c r="H102" s="23" t="s">
        <v>29</v>
      </c>
      <c r="I102" s="21">
        <v>6.65</v>
      </c>
      <c r="J102" s="37">
        <f t="shared" si="4"/>
        <v>159.60000000000002</v>
      </c>
      <c r="K102" s="38" t="s">
        <v>30</v>
      </c>
    </row>
    <row r="103" spans="1:14" s="61" customFormat="1" ht="25.2">
      <c r="A103" s="36" t="s">
        <v>218</v>
      </c>
      <c r="B103" s="62" t="s">
        <v>32</v>
      </c>
      <c r="C103" s="63">
        <v>91856</v>
      </c>
      <c r="D103" s="68" t="s">
        <v>219</v>
      </c>
      <c r="E103" s="20" t="s">
        <v>34</v>
      </c>
      <c r="F103" s="21">
        <v>70</v>
      </c>
      <c r="G103" s="22"/>
      <c r="H103" s="23" t="s">
        <v>29</v>
      </c>
      <c r="I103" s="21">
        <v>10.94</v>
      </c>
      <c r="J103" s="40">
        <f t="shared" si="4"/>
        <v>765.8</v>
      </c>
      <c r="K103" s="38" t="s">
        <v>30</v>
      </c>
    </row>
    <row r="104" spans="1:14" s="61" customFormat="1" ht="16.8">
      <c r="A104" s="36" t="s">
        <v>220</v>
      </c>
      <c r="B104" s="62" t="s">
        <v>32</v>
      </c>
      <c r="C104" s="63">
        <v>95729</v>
      </c>
      <c r="D104" s="73" t="s">
        <v>253</v>
      </c>
      <c r="E104" s="20" t="s">
        <v>34</v>
      </c>
      <c r="F104" s="21">
        <v>117</v>
      </c>
      <c r="G104" s="22"/>
      <c r="H104" s="23" t="s">
        <v>29</v>
      </c>
      <c r="I104" s="21">
        <v>11.06</v>
      </c>
      <c r="J104" s="40">
        <f t="shared" si="4"/>
        <v>1294.02</v>
      </c>
      <c r="K104" s="38" t="s">
        <v>30</v>
      </c>
    </row>
    <row r="105" spans="1:14" s="61" customFormat="1" ht="16.8">
      <c r="A105" s="36" t="s">
        <v>222</v>
      </c>
      <c r="B105" s="62" t="s">
        <v>32</v>
      </c>
      <c r="C105" s="63">
        <v>91967</v>
      </c>
      <c r="D105" s="73" t="s">
        <v>252</v>
      </c>
      <c r="E105" s="20" t="s">
        <v>123</v>
      </c>
      <c r="F105" s="21">
        <v>3</v>
      </c>
      <c r="G105" s="22"/>
      <c r="H105" s="23" t="s">
        <v>29</v>
      </c>
      <c r="I105" s="21">
        <v>49</v>
      </c>
      <c r="J105" s="37">
        <f t="shared" si="4"/>
        <v>147</v>
      </c>
      <c r="K105" s="38" t="s">
        <v>30</v>
      </c>
    </row>
    <row r="106" spans="1:14" s="61" customFormat="1" ht="16.8">
      <c r="A106" s="36" t="s">
        <v>224</v>
      </c>
      <c r="B106" s="62" t="s">
        <v>26</v>
      </c>
      <c r="C106" s="63">
        <v>3799</v>
      </c>
      <c r="D106" s="68" t="s">
        <v>225</v>
      </c>
      <c r="E106" s="20" t="s">
        <v>123</v>
      </c>
      <c r="F106" s="21">
        <v>24</v>
      </c>
      <c r="G106" s="22"/>
      <c r="H106" s="23" t="s">
        <v>29</v>
      </c>
      <c r="I106" s="21">
        <v>130.86000000000001</v>
      </c>
      <c r="J106" s="40">
        <f t="shared" si="4"/>
        <v>3140.6400000000003</v>
      </c>
      <c r="K106" s="38" t="s">
        <v>30</v>
      </c>
    </row>
    <row r="107" spans="1:14" s="61" customFormat="1" ht="16.8">
      <c r="A107" s="36" t="s">
        <v>226</v>
      </c>
      <c r="B107" s="62" t="s">
        <v>32</v>
      </c>
      <c r="C107" s="63">
        <v>91931</v>
      </c>
      <c r="D107" s="68" t="s">
        <v>227</v>
      </c>
      <c r="E107" s="20" t="s">
        <v>34</v>
      </c>
      <c r="F107" s="21">
        <v>254</v>
      </c>
      <c r="G107" s="22"/>
      <c r="H107" s="23" t="s">
        <v>29</v>
      </c>
      <c r="I107" s="21">
        <v>9.35</v>
      </c>
      <c r="J107" s="40">
        <f t="shared" si="4"/>
        <v>2374.9</v>
      </c>
      <c r="K107" s="38" t="s">
        <v>30</v>
      </c>
    </row>
    <row r="108" spans="1:14" s="61" customFormat="1" ht="16.8">
      <c r="A108" s="36" t="s">
        <v>228</v>
      </c>
      <c r="B108" s="62" t="s">
        <v>32</v>
      </c>
      <c r="C108" s="63">
        <v>91925</v>
      </c>
      <c r="D108" s="68" t="s">
        <v>229</v>
      </c>
      <c r="E108" s="20" t="s">
        <v>34</v>
      </c>
      <c r="F108" s="21">
        <v>208</v>
      </c>
      <c r="G108" s="22"/>
      <c r="H108" s="23" t="s">
        <v>29</v>
      </c>
      <c r="I108" s="21">
        <v>2.92</v>
      </c>
      <c r="J108" s="40">
        <f t="shared" si="4"/>
        <v>607.36</v>
      </c>
      <c r="K108" s="38" t="s">
        <v>30</v>
      </c>
    </row>
    <row r="109" spans="1:14" s="61" customFormat="1" ht="16.8">
      <c r="A109" s="36" t="s">
        <v>230</v>
      </c>
      <c r="B109" s="62" t="s">
        <v>32</v>
      </c>
      <c r="C109" s="63">
        <v>91926</v>
      </c>
      <c r="D109" s="68" t="s">
        <v>231</v>
      </c>
      <c r="E109" s="20" t="s">
        <v>34</v>
      </c>
      <c r="F109" s="21">
        <v>852</v>
      </c>
      <c r="G109" s="22"/>
      <c r="H109" s="23" t="s">
        <v>29</v>
      </c>
      <c r="I109" s="21">
        <v>3.47</v>
      </c>
      <c r="J109" s="40">
        <f t="shared" si="4"/>
        <v>2956.44</v>
      </c>
      <c r="K109" s="38" t="s">
        <v>30</v>
      </c>
    </row>
    <row r="110" spans="1:14" s="61" customFormat="1" ht="16.8">
      <c r="A110" s="36" t="s">
        <v>232</v>
      </c>
      <c r="B110" s="62" t="s">
        <v>32</v>
      </c>
      <c r="C110" s="63">
        <v>91991</v>
      </c>
      <c r="D110" s="64" t="s">
        <v>233</v>
      </c>
      <c r="E110" s="20" t="s">
        <v>123</v>
      </c>
      <c r="F110" s="21">
        <v>22</v>
      </c>
      <c r="G110" s="22"/>
      <c r="H110" s="23" t="s">
        <v>29</v>
      </c>
      <c r="I110" s="21">
        <v>31.12</v>
      </c>
      <c r="J110" s="37">
        <f t="shared" si="4"/>
        <v>684.64</v>
      </c>
      <c r="K110" s="38" t="s">
        <v>30</v>
      </c>
    </row>
    <row r="111" spans="1:14" ht="5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L111" s="61"/>
      <c r="M111" s="61"/>
      <c r="N111" s="61"/>
    </row>
    <row r="113" spans="1:10" s="52" customFormat="1" ht="10.199999999999999">
      <c r="A113" s="52" t="s">
        <v>237</v>
      </c>
      <c r="C113" s="251" t="s">
        <v>238</v>
      </c>
      <c r="D113" s="252"/>
      <c r="E113" s="252"/>
      <c r="F113" s="252"/>
      <c r="G113" s="252"/>
      <c r="H113" s="252"/>
      <c r="I113" s="252"/>
      <c r="J113" s="253"/>
    </row>
    <row r="114" spans="1:10" s="52" customFormat="1" ht="10.199999999999999"/>
    <row r="115" spans="1:10" s="52" customFormat="1" ht="10.199999999999999">
      <c r="A115" s="54" t="s">
        <v>239</v>
      </c>
      <c r="J115" s="55"/>
    </row>
    <row r="116" spans="1:10">
      <c r="A116" s="254"/>
      <c r="B116" s="255"/>
      <c r="C116" s="255"/>
      <c r="D116" s="255"/>
      <c r="E116" s="255"/>
      <c r="F116" s="255"/>
      <c r="G116" s="255"/>
      <c r="H116" s="255"/>
      <c r="I116" s="255"/>
      <c r="J116" s="256"/>
    </row>
    <row r="117" spans="1:10">
      <c r="A117" s="257"/>
      <c r="B117" s="258"/>
      <c r="C117" s="258"/>
      <c r="D117" s="258"/>
      <c r="E117" s="258"/>
      <c r="F117" s="258"/>
      <c r="G117" s="258"/>
      <c r="H117" s="258"/>
      <c r="I117" s="258"/>
      <c r="J117" s="259"/>
    </row>
    <row r="118" spans="1:10">
      <c r="A118" s="52"/>
      <c r="B118" s="52"/>
      <c r="C118" s="52"/>
      <c r="D118" s="52"/>
      <c r="E118" s="52"/>
      <c r="F118" s="52"/>
      <c r="G118" s="52"/>
      <c r="H118" s="52"/>
      <c r="I118" s="52"/>
      <c r="J118" s="52"/>
    </row>
    <row r="119" spans="1:10">
      <c r="A119" s="251" t="s">
        <v>240</v>
      </c>
      <c r="B119" s="252"/>
      <c r="C119" s="252"/>
      <c r="D119" s="252"/>
      <c r="E119" s="252"/>
      <c r="F119" s="252"/>
      <c r="G119" s="252"/>
      <c r="H119" s="252"/>
      <c r="I119" s="252"/>
      <c r="J119" s="253"/>
    </row>
    <row r="120" spans="1:10">
      <c r="A120" s="52"/>
      <c r="B120" s="52"/>
      <c r="C120" s="52"/>
      <c r="D120" s="52"/>
      <c r="E120" s="52"/>
      <c r="F120" s="52"/>
      <c r="G120" s="52"/>
      <c r="H120" s="52"/>
      <c r="I120" s="52"/>
      <c r="J120" s="52"/>
    </row>
    <row r="121" spans="1:10">
      <c r="A121" s="245" t="s">
        <v>244</v>
      </c>
      <c r="B121" s="246"/>
      <c r="C121" s="246"/>
      <c r="D121" s="246"/>
      <c r="E121" s="246"/>
      <c r="F121" s="246"/>
      <c r="G121" s="246"/>
      <c r="H121" s="246"/>
      <c r="I121" s="246"/>
      <c r="J121" s="247"/>
    </row>
    <row r="122" spans="1:10">
      <c r="A122" s="52"/>
      <c r="B122" s="52"/>
      <c r="C122" s="52"/>
      <c r="D122" s="52"/>
      <c r="E122" s="52"/>
      <c r="F122" s="52"/>
      <c r="G122" s="52"/>
      <c r="H122" s="52"/>
      <c r="I122" s="52"/>
      <c r="J122" s="52"/>
    </row>
    <row r="123" spans="1:10">
      <c r="A123" s="52"/>
      <c r="B123" s="52"/>
      <c r="C123" s="52"/>
      <c r="D123" s="52"/>
      <c r="E123" s="52"/>
      <c r="F123" s="52"/>
      <c r="G123" s="52"/>
      <c r="H123" s="52"/>
      <c r="I123" s="52"/>
      <c r="J123" s="52"/>
    </row>
    <row r="124" spans="1:10">
      <c r="A124" s="51" t="s">
        <v>245</v>
      </c>
      <c r="B124" s="51"/>
      <c r="C124" s="51"/>
      <c r="D124" s="52"/>
      <c r="E124" s="51"/>
      <c r="F124" s="51"/>
      <c r="G124" s="51"/>
      <c r="H124" s="51"/>
      <c r="I124" s="51"/>
      <c r="J124" s="52"/>
    </row>
    <row r="125" spans="1:10">
      <c r="A125" s="53" t="s">
        <v>241</v>
      </c>
      <c r="B125" s="52"/>
      <c r="C125" s="52"/>
      <c r="D125" s="52"/>
      <c r="E125" s="52" t="s">
        <v>243</v>
      </c>
      <c r="F125" s="52"/>
      <c r="G125" s="52"/>
      <c r="H125" s="52"/>
      <c r="I125" s="52"/>
      <c r="J125" s="52"/>
    </row>
    <row r="126" spans="1:10">
      <c r="A126" s="52"/>
      <c r="B126" s="52"/>
      <c r="C126" s="52"/>
      <c r="D126" s="52"/>
      <c r="E126" s="52" t="s">
        <v>247</v>
      </c>
      <c r="F126" s="52"/>
      <c r="G126" s="52"/>
      <c r="H126" s="52"/>
      <c r="I126" s="52"/>
      <c r="J126" s="52"/>
    </row>
    <row r="127" spans="1:10">
      <c r="A127" s="51" t="s">
        <v>246</v>
      </c>
      <c r="B127" s="51"/>
      <c r="C127" s="51"/>
      <c r="D127" s="52"/>
      <c r="E127" s="52" t="s">
        <v>248</v>
      </c>
      <c r="F127" s="52"/>
      <c r="G127" s="52"/>
      <c r="H127" s="52"/>
      <c r="I127" s="52"/>
      <c r="J127" s="52"/>
    </row>
    <row r="128" spans="1:10">
      <c r="A128" s="53" t="s">
        <v>242</v>
      </c>
      <c r="E128" s="50"/>
    </row>
  </sheetData>
  <mergeCells count="14">
    <mergeCell ref="A121:J121"/>
    <mergeCell ref="A8:B8"/>
    <mergeCell ref="F8:K8"/>
    <mergeCell ref="J98:K98"/>
    <mergeCell ref="C113:J113"/>
    <mergeCell ref="A116:J117"/>
    <mergeCell ref="A119:J119"/>
    <mergeCell ref="K6:K7"/>
    <mergeCell ref="A7:I7"/>
    <mergeCell ref="A1:B1"/>
    <mergeCell ref="E1:J1"/>
    <mergeCell ref="A2:B2"/>
    <mergeCell ref="E2:G2"/>
    <mergeCell ref="K3:K5"/>
  </mergeCells>
  <pageMargins left="0.7" right="0.7" top="0.75" bottom="0.75" header="0.3" footer="0.3"/>
  <pageSetup paperSize="9" scale="4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3"/>
  <sheetViews>
    <sheetView topLeftCell="C1" zoomScaleNormal="100" workbookViewId="0">
      <pane ySplit="5" topLeftCell="A183" activePane="bottomLeft" state="frozen"/>
      <selection activeCell="D5" sqref="D5"/>
      <selection pane="bottomLeft" activeCell="M152" sqref="M152"/>
    </sheetView>
  </sheetViews>
  <sheetFormatPr defaultRowHeight="13.2"/>
  <cols>
    <col min="1" max="1" width="10.6640625" customWidth="1"/>
    <col min="2" max="3" width="13.33203125" customWidth="1"/>
    <col min="4" max="4" width="57.77734375" customWidth="1"/>
    <col min="5" max="5" width="9.33203125" customWidth="1"/>
    <col min="6" max="6" width="8.77734375" style="107" bestFit="1" customWidth="1"/>
    <col min="7" max="7" width="13.44140625" style="107" bestFit="1" customWidth="1"/>
    <col min="8" max="8" width="12.44140625" style="107" customWidth="1"/>
    <col min="9" max="10" width="15" style="107" hidden="1" customWidth="1"/>
    <col min="11" max="11" width="17.44140625" style="107" bestFit="1" customWidth="1"/>
    <col min="12" max="13" width="15.6640625" style="107" customWidth="1"/>
    <col min="14" max="14" width="14.77734375" bestFit="1" customWidth="1"/>
    <col min="15" max="15" width="13" bestFit="1" customWidth="1"/>
  </cols>
  <sheetData>
    <row r="1" spans="1:16" ht="12.75" customHeight="1">
      <c r="A1" s="271" t="s">
        <v>265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3"/>
    </row>
    <row r="2" spans="1:16" ht="12.75" customHeight="1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6"/>
    </row>
    <row r="4" spans="1:16" ht="16.8">
      <c r="A4" s="263" t="s">
        <v>10</v>
      </c>
      <c r="B4" s="263" t="s">
        <v>11</v>
      </c>
      <c r="C4" s="263" t="s">
        <v>12</v>
      </c>
      <c r="D4" s="263" t="s">
        <v>13</v>
      </c>
      <c r="E4" s="263" t="s">
        <v>14</v>
      </c>
      <c r="F4" s="260" t="s">
        <v>272</v>
      </c>
      <c r="G4" s="260"/>
      <c r="H4" s="261"/>
      <c r="I4" s="2" t="s">
        <v>16</v>
      </c>
      <c r="J4" s="135" t="s">
        <v>18</v>
      </c>
      <c r="K4" s="263" t="s">
        <v>273</v>
      </c>
      <c r="L4" s="263"/>
      <c r="M4" s="263"/>
    </row>
    <row r="5" spans="1:16" ht="16.8">
      <c r="A5" s="263"/>
      <c r="B5" s="263"/>
      <c r="C5" s="263"/>
      <c r="D5" s="263"/>
      <c r="E5" s="263"/>
      <c r="F5" s="134" t="s">
        <v>271</v>
      </c>
      <c r="G5" s="82" t="s">
        <v>377</v>
      </c>
      <c r="H5" s="82" t="s">
        <v>405</v>
      </c>
      <c r="I5" s="82" t="s">
        <v>16</v>
      </c>
      <c r="J5" s="151" t="s">
        <v>18</v>
      </c>
      <c r="K5" s="136" t="s">
        <v>271</v>
      </c>
      <c r="L5" s="136" t="s">
        <v>377</v>
      </c>
      <c r="M5" s="136" t="s">
        <v>405</v>
      </c>
    </row>
    <row r="6" spans="1:16" ht="9" customHeight="1">
      <c r="A6" s="262" t="s">
        <v>270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1:16">
      <c r="A7" s="269">
        <v>1</v>
      </c>
      <c r="B7" s="269"/>
      <c r="C7" s="85"/>
      <c r="D7" s="86" t="s">
        <v>21</v>
      </c>
      <c r="E7" s="86"/>
      <c r="F7" s="110"/>
      <c r="G7" s="110"/>
      <c r="H7" s="110"/>
      <c r="I7" s="110"/>
      <c r="J7" s="110"/>
      <c r="K7" s="110"/>
      <c r="L7" s="110"/>
      <c r="M7" s="110"/>
    </row>
    <row r="8" spans="1:16" s="61" customFormat="1">
      <c r="A8" s="56" t="s">
        <v>22</v>
      </c>
      <c r="B8" s="98"/>
      <c r="C8" s="98"/>
      <c r="D8" s="87" t="s">
        <v>23</v>
      </c>
      <c r="E8" s="88"/>
      <c r="F8" s="89"/>
      <c r="G8" s="89"/>
      <c r="H8" s="89"/>
      <c r="I8" s="89"/>
      <c r="J8" s="90" t="s">
        <v>24</v>
      </c>
      <c r="K8" s="91"/>
      <c r="L8" s="89"/>
      <c r="M8" s="89"/>
    </row>
    <row r="9" spans="1:16" s="61" customFormat="1">
      <c r="A9" s="17" t="s">
        <v>25</v>
      </c>
      <c r="B9" s="23" t="s">
        <v>26</v>
      </c>
      <c r="C9" s="126">
        <v>4813</v>
      </c>
      <c r="D9" s="83" t="s">
        <v>27</v>
      </c>
      <c r="E9" s="84" t="s">
        <v>28</v>
      </c>
      <c r="F9" s="92">
        <v>2.5</v>
      </c>
      <c r="G9" s="92"/>
      <c r="H9" s="92">
        <f>G9+F9</f>
        <v>2.5</v>
      </c>
      <c r="I9" s="93">
        <v>311.5</v>
      </c>
      <c r="J9" s="92">
        <v>408.56340000000006</v>
      </c>
      <c r="K9" s="94">
        <v>1021.4085000000001</v>
      </c>
      <c r="L9" s="92"/>
      <c r="M9" s="92">
        <f>L9+K9</f>
        <v>1021.4085000000001</v>
      </c>
    </row>
    <row r="10" spans="1:16" s="61" customFormat="1" ht="16.8">
      <c r="A10" s="17" t="s">
        <v>31</v>
      </c>
      <c r="B10" s="23" t="s">
        <v>32</v>
      </c>
      <c r="C10" s="126">
        <v>99059</v>
      </c>
      <c r="D10" s="64" t="s">
        <v>33</v>
      </c>
      <c r="E10" s="20" t="s">
        <v>34</v>
      </c>
      <c r="F10" s="95">
        <v>52.6</v>
      </c>
      <c r="G10" s="95"/>
      <c r="H10" s="92">
        <f t="shared" ref="H10:H29" si="0">G10+F10</f>
        <v>52.6</v>
      </c>
      <c r="I10" s="96">
        <v>30.8</v>
      </c>
      <c r="J10" s="95">
        <v>40.397280000000002</v>
      </c>
      <c r="K10" s="97">
        <v>2124.8969280000001</v>
      </c>
      <c r="L10" s="95"/>
      <c r="M10" s="92">
        <f>L10+K10</f>
        <v>2124.8969280000001</v>
      </c>
    </row>
    <row r="11" spans="1:16" s="61" customFormat="1" ht="16.8">
      <c r="A11" s="17" t="s">
        <v>35</v>
      </c>
      <c r="B11" s="23" t="s">
        <v>32</v>
      </c>
      <c r="C11" s="126">
        <v>100576</v>
      </c>
      <c r="D11" s="64" t="s">
        <v>36</v>
      </c>
      <c r="E11" s="20" t="s">
        <v>28</v>
      </c>
      <c r="F11" s="95">
        <v>135.71</v>
      </c>
      <c r="G11" s="95"/>
      <c r="H11" s="92">
        <f t="shared" si="0"/>
        <v>135.71</v>
      </c>
      <c r="I11" s="96">
        <v>1.6</v>
      </c>
      <c r="J11" s="95">
        <v>2.0985600000000004</v>
      </c>
      <c r="K11" s="95">
        <v>284.79557760000006</v>
      </c>
      <c r="L11" s="95"/>
      <c r="M11" s="92">
        <f>L11+K11</f>
        <v>284.79557760000006</v>
      </c>
    </row>
    <row r="12" spans="1:16" s="139" customFormat="1" ht="12.75" customHeight="1">
      <c r="A12" s="140"/>
      <c r="B12" s="264" t="s">
        <v>406</v>
      </c>
      <c r="C12" s="265"/>
      <c r="D12" s="265"/>
      <c r="E12" s="265"/>
      <c r="F12" s="265"/>
      <c r="G12" s="265"/>
      <c r="H12" s="266"/>
      <c r="I12" s="141"/>
      <c r="J12" s="141"/>
      <c r="K12" s="141">
        <f>SUM(K9:K11)</f>
        <v>3431.1010056</v>
      </c>
      <c r="L12" s="141">
        <f>SUM(L9:L11)</f>
        <v>0</v>
      </c>
      <c r="M12" s="141">
        <f>SUM(M9:M11)</f>
        <v>3431.1010056</v>
      </c>
      <c r="N12" s="61"/>
      <c r="O12" s="61"/>
      <c r="P12" s="61"/>
    </row>
    <row r="13" spans="1:16" s="61" customFormat="1">
      <c r="A13" s="65" t="s">
        <v>37</v>
      </c>
      <c r="B13" s="98"/>
      <c r="C13" s="98"/>
      <c r="D13" s="65" t="s">
        <v>38</v>
      </c>
      <c r="E13" s="57"/>
      <c r="F13" s="98"/>
      <c r="G13" s="98"/>
      <c r="H13" s="98"/>
      <c r="I13" s="98"/>
      <c r="J13" s="99"/>
      <c r="K13" s="100"/>
      <c r="L13" s="98"/>
      <c r="M13" s="98"/>
    </row>
    <row r="14" spans="1:16" s="61" customFormat="1" ht="16.8">
      <c r="A14" s="17" t="s">
        <v>39</v>
      </c>
      <c r="B14" s="23" t="s">
        <v>32</v>
      </c>
      <c r="C14" s="126">
        <v>96526</v>
      </c>
      <c r="D14" s="64" t="s">
        <v>40</v>
      </c>
      <c r="E14" s="20" t="s">
        <v>41</v>
      </c>
      <c r="F14" s="95">
        <v>11.39</v>
      </c>
      <c r="G14" s="95"/>
      <c r="H14" s="92">
        <f t="shared" si="0"/>
        <v>11.39</v>
      </c>
      <c r="I14" s="96">
        <v>177.25</v>
      </c>
      <c r="J14" s="95">
        <v>232.48110000000003</v>
      </c>
      <c r="K14" s="97">
        <v>2647.9597290000006</v>
      </c>
      <c r="L14" s="95"/>
      <c r="M14" s="92">
        <f t="shared" ref="M14:M24" si="1">L14+K14</f>
        <v>2647.9597290000006</v>
      </c>
    </row>
    <row r="15" spans="1:16" s="61" customFormat="1" ht="25.2">
      <c r="A15" s="17" t="s">
        <v>42</v>
      </c>
      <c r="B15" s="23" t="s">
        <v>32</v>
      </c>
      <c r="C15" s="126">
        <v>100899</v>
      </c>
      <c r="D15" s="68" t="s">
        <v>43</v>
      </c>
      <c r="E15" s="20" t="s">
        <v>34</v>
      </c>
      <c r="F15" s="95">
        <v>200</v>
      </c>
      <c r="G15" s="95"/>
      <c r="H15" s="92">
        <f t="shared" si="0"/>
        <v>200</v>
      </c>
      <c r="I15" s="96">
        <v>54</v>
      </c>
      <c r="J15" s="95">
        <v>70.826400000000007</v>
      </c>
      <c r="K15" s="97">
        <v>14165.28</v>
      </c>
      <c r="L15" s="95"/>
      <c r="M15" s="92">
        <f t="shared" si="1"/>
        <v>14165.28</v>
      </c>
    </row>
    <row r="16" spans="1:16" s="61" customFormat="1" ht="16.8">
      <c r="A16" s="17" t="s">
        <v>44</v>
      </c>
      <c r="B16" s="23" t="s">
        <v>32</v>
      </c>
      <c r="C16" s="126">
        <v>101616</v>
      </c>
      <c r="D16" s="64" t="s">
        <v>45</v>
      </c>
      <c r="E16" s="20" t="s">
        <v>28</v>
      </c>
      <c r="F16" s="95">
        <v>29.72</v>
      </c>
      <c r="G16" s="95"/>
      <c r="H16" s="92">
        <f t="shared" si="0"/>
        <v>29.72</v>
      </c>
      <c r="I16" s="96">
        <v>3.6</v>
      </c>
      <c r="J16" s="95">
        <v>4.7217600000000006</v>
      </c>
      <c r="K16" s="95">
        <v>140.33070720000001</v>
      </c>
      <c r="L16" s="95"/>
      <c r="M16" s="92">
        <f t="shared" si="1"/>
        <v>140.33070720000001</v>
      </c>
    </row>
    <row r="17" spans="1:16" s="61" customFormat="1">
      <c r="A17" s="17" t="s">
        <v>46</v>
      </c>
      <c r="B17" s="23" t="s">
        <v>32</v>
      </c>
      <c r="C17" s="126">
        <v>93382</v>
      </c>
      <c r="D17" s="64" t="s">
        <v>47</v>
      </c>
      <c r="E17" s="20" t="s">
        <v>41</v>
      </c>
      <c r="F17" s="95">
        <v>14.08</v>
      </c>
      <c r="G17" s="95"/>
      <c r="H17" s="92">
        <f t="shared" si="0"/>
        <v>14.08</v>
      </c>
      <c r="I17" s="96">
        <v>20.5</v>
      </c>
      <c r="J17" s="95">
        <v>26.887800000000002</v>
      </c>
      <c r="K17" s="95">
        <v>378.58022400000004</v>
      </c>
      <c r="L17" s="95"/>
      <c r="M17" s="92">
        <f t="shared" si="1"/>
        <v>378.58022400000004</v>
      </c>
    </row>
    <row r="18" spans="1:16" s="61" customFormat="1" ht="16.8">
      <c r="A18" s="17" t="s">
        <v>48</v>
      </c>
      <c r="B18" s="23" t="s">
        <v>32</v>
      </c>
      <c r="C18" s="126">
        <v>95240</v>
      </c>
      <c r="D18" s="64" t="s">
        <v>49</v>
      </c>
      <c r="E18" s="20" t="s">
        <v>28</v>
      </c>
      <c r="F18" s="95">
        <v>29.72</v>
      </c>
      <c r="G18" s="95"/>
      <c r="H18" s="92">
        <f t="shared" si="0"/>
        <v>29.72</v>
      </c>
      <c r="I18" s="96">
        <v>11.2</v>
      </c>
      <c r="J18" s="95">
        <v>14.689920000000001</v>
      </c>
      <c r="K18" s="95">
        <v>436.58442239999999</v>
      </c>
      <c r="L18" s="95"/>
      <c r="M18" s="92">
        <f t="shared" si="1"/>
        <v>436.58442239999999</v>
      </c>
    </row>
    <row r="19" spans="1:16" s="61" customFormat="1" ht="16.8">
      <c r="A19" s="17" t="s">
        <v>50</v>
      </c>
      <c r="B19" s="23" t="s">
        <v>32</v>
      </c>
      <c r="C19" s="126">
        <v>96530</v>
      </c>
      <c r="D19" s="64" t="s">
        <v>51</v>
      </c>
      <c r="E19" s="20" t="s">
        <v>28</v>
      </c>
      <c r="F19" s="95">
        <v>61.26</v>
      </c>
      <c r="G19" s="95"/>
      <c r="H19" s="92">
        <f t="shared" si="0"/>
        <v>61.26</v>
      </c>
      <c r="I19" s="96">
        <v>91.4</v>
      </c>
      <c r="J19" s="95">
        <v>119.88024000000001</v>
      </c>
      <c r="K19" s="97">
        <v>7343.8635024000005</v>
      </c>
      <c r="L19" s="95"/>
      <c r="M19" s="92">
        <f t="shared" si="1"/>
        <v>7343.8635024000005</v>
      </c>
    </row>
    <row r="20" spans="1:16" s="61" customFormat="1" ht="25.2">
      <c r="A20" s="17" t="s">
        <v>52</v>
      </c>
      <c r="B20" s="23" t="s">
        <v>32</v>
      </c>
      <c r="C20" s="126">
        <v>104110</v>
      </c>
      <c r="D20" s="68" t="s">
        <v>53</v>
      </c>
      <c r="E20" s="20" t="s">
        <v>54</v>
      </c>
      <c r="F20" s="95">
        <v>78.400000000000006</v>
      </c>
      <c r="G20" s="95"/>
      <c r="H20" s="92">
        <f t="shared" si="0"/>
        <v>78.400000000000006</v>
      </c>
      <c r="I20" s="96">
        <v>13</v>
      </c>
      <c r="J20" s="95">
        <v>17.050800000000002</v>
      </c>
      <c r="K20" s="97">
        <v>1336.7827200000004</v>
      </c>
      <c r="L20" s="95"/>
      <c r="M20" s="92">
        <f t="shared" si="1"/>
        <v>1336.7827200000004</v>
      </c>
    </row>
    <row r="21" spans="1:16" s="61" customFormat="1" ht="16.8">
      <c r="A21" s="17" t="s">
        <v>55</v>
      </c>
      <c r="B21" s="23" t="s">
        <v>32</v>
      </c>
      <c r="C21" s="126">
        <v>96545</v>
      </c>
      <c r="D21" s="64" t="s">
        <v>56</v>
      </c>
      <c r="E21" s="20" t="s">
        <v>54</v>
      </c>
      <c r="F21" s="95">
        <v>161.19999999999999</v>
      </c>
      <c r="G21" s="95"/>
      <c r="H21" s="92">
        <f t="shared" si="0"/>
        <v>161.19999999999999</v>
      </c>
      <c r="I21" s="96">
        <v>11.3</v>
      </c>
      <c r="J21" s="95">
        <v>14.821080000000002</v>
      </c>
      <c r="K21" s="97">
        <v>2389.1580960000001</v>
      </c>
      <c r="L21" s="95"/>
      <c r="M21" s="92">
        <f t="shared" si="1"/>
        <v>2389.1580960000001</v>
      </c>
    </row>
    <row r="22" spans="1:16" s="61" customFormat="1" ht="25.2">
      <c r="A22" s="17" t="s">
        <v>58</v>
      </c>
      <c r="B22" s="23" t="s">
        <v>32</v>
      </c>
      <c r="C22" s="126">
        <v>104108</v>
      </c>
      <c r="D22" s="68" t="s">
        <v>59</v>
      </c>
      <c r="E22" s="20" t="s">
        <v>54</v>
      </c>
      <c r="F22" s="95">
        <v>29.6</v>
      </c>
      <c r="G22" s="95"/>
      <c r="H22" s="92">
        <f t="shared" si="0"/>
        <v>29.6</v>
      </c>
      <c r="I22" s="96">
        <v>10.1</v>
      </c>
      <c r="J22" s="95">
        <v>13.247160000000001</v>
      </c>
      <c r="K22" s="95">
        <v>392.11593600000003</v>
      </c>
      <c r="L22" s="95"/>
      <c r="M22" s="92">
        <f t="shared" si="1"/>
        <v>392.11593600000003</v>
      </c>
    </row>
    <row r="23" spans="1:16" s="61" customFormat="1" ht="25.2">
      <c r="A23" s="17" t="s">
        <v>60</v>
      </c>
      <c r="B23" s="23" t="s">
        <v>32</v>
      </c>
      <c r="C23" s="126">
        <v>96555</v>
      </c>
      <c r="D23" s="68" t="s">
        <v>61</v>
      </c>
      <c r="E23" s="20" t="s">
        <v>41</v>
      </c>
      <c r="F23" s="95">
        <v>4.5999999999999996</v>
      </c>
      <c r="G23" s="95"/>
      <c r="H23" s="92">
        <f t="shared" si="0"/>
        <v>4.5999999999999996</v>
      </c>
      <c r="I23" s="96">
        <v>639</v>
      </c>
      <c r="J23" s="95">
        <v>838.11240000000009</v>
      </c>
      <c r="K23" s="97">
        <v>3855.3170399999999</v>
      </c>
      <c r="L23" s="95"/>
      <c r="M23" s="92">
        <f t="shared" si="1"/>
        <v>3855.3170399999999</v>
      </c>
    </row>
    <row r="24" spans="1:16" s="61" customFormat="1">
      <c r="A24" s="115" t="s">
        <v>323</v>
      </c>
      <c r="B24" s="23" t="s">
        <v>32</v>
      </c>
      <c r="C24" s="126">
        <v>98557</v>
      </c>
      <c r="D24" s="64" t="s">
        <v>63</v>
      </c>
      <c r="E24" s="20" t="s">
        <v>28</v>
      </c>
      <c r="F24" s="95">
        <v>56.14</v>
      </c>
      <c r="G24" s="95"/>
      <c r="H24" s="92">
        <f t="shared" si="0"/>
        <v>56.14</v>
      </c>
      <c r="I24" s="96">
        <v>33.4</v>
      </c>
      <c r="J24" s="95">
        <v>43.80744</v>
      </c>
      <c r="K24" s="97">
        <v>2459.3496816000002</v>
      </c>
      <c r="L24" s="95"/>
      <c r="M24" s="92">
        <f t="shared" si="1"/>
        <v>2459.3496816000002</v>
      </c>
    </row>
    <row r="25" spans="1:16" s="139" customFormat="1" ht="12.75" customHeight="1">
      <c r="A25" s="140"/>
      <c r="B25" s="264" t="s">
        <v>407</v>
      </c>
      <c r="C25" s="265"/>
      <c r="D25" s="265"/>
      <c r="E25" s="265"/>
      <c r="F25" s="265"/>
      <c r="G25" s="265"/>
      <c r="H25" s="266"/>
      <c r="I25" s="141"/>
      <c r="J25" s="141"/>
      <c r="K25" s="141">
        <f>SUM(K14:K24)</f>
        <v>35545.322058599995</v>
      </c>
      <c r="L25" s="141">
        <f>SUM(L14:L24)</f>
        <v>0</v>
      </c>
      <c r="M25" s="141">
        <f>SUM(M14:M24)</f>
        <v>35545.322058599995</v>
      </c>
      <c r="N25" s="61"/>
      <c r="O25" s="61"/>
      <c r="P25" s="61"/>
    </row>
    <row r="26" spans="1:16" s="61" customFormat="1">
      <c r="A26" s="65" t="s">
        <v>365</v>
      </c>
      <c r="B26" s="98"/>
      <c r="C26" s="98"/>
      <c r="D26" s="65" t="s">
        <v>369</v>
      </c>
      <c r="E26" s="57"/>
      <c r="F26" s="98"/>
      <c r="G26" s="98"/>
      <c r="H26" s="98"/>
      <c r="I26" s="98"/>
      <c r="J26" s="99"/>
      <c r="K26" s="100"/>
      <c r="L26" s="98"/>
      <c r="M26" s="98"/>
    </row>
    <row r="27" spans="1:16" s="61" customFormat="1">
      <c r="A27" s="115" t="s">
        <v>366</v>
      </c>
      <c r="B27" s="116" t="s">
        <v>274</v>
      </c>
      <c r="C27" s="117">
        <v>88309</v>
      </c>
      <c r="D27" s="118" t="s">
        <v>275</v>
      </c>
      <c r="E27" s="119" t="s">
        <v>279</v>
      </c>
      <c r="F27" s="95"/>
      <c r="G27" s="130">
        <v>24</v>
      </c>
      <c r="H27" s="92">
        <f t="shared" si="0"/>
        <v>24</v>
      </c>
      <c r="I27" s="96"/>
      <c r="J27" s="95"/>
      <c r="K27" s="97"/>
      <c r="L27" s="95">
        <v>724.00320000000011</v>
      </c>
      <c r="M27" s="92">
        <f>L27+K27</f>
        <v>724.00320000000011</v>
      </c>
    </row>
    <row r="28" spans="1:16" s="61" customFormat="1">
      <c r="A28" s="115" t="s">
        <v>367</v>
      </c>
      <c r="B28" s="116" t="s">
        <v>276</v>
      </c>
      <c r="C28" s="117">
        <v>1</v>
      </c>
      <c r="D28" s="118" t="s">
        <v>277</v>
      </c>
      <c r="E28" s="119" t="s">
        <v>280</v>
      </c>
      <c r="F28" s="95"/>
      <c r="G28" s="131">
        <v>150</v>
      </c>
      <c r="H28" s="92">
        <f t="shared" si="0"/>
        <v>150</v>
      </c>
      <c r="I28" s="96"/>
      <c r="J28" s="95"/>
      <c r="K28" s="97"/>
      <c r="L28" s="95">
        <v>649.24200000000008</v>
      </c>
      <c r="M28" s="92">
        <f>L28+K28</f>
        <v>649.24200000000008</v>
      </c>
    </row>
    <row r="29" spans="1:16" s="61" customFormat="1" ht="25.2">
      <c r="A29" s="115" t="s">
        <v>368</v>
      </c>
      <c r="B29" s="116" t="s">
        <v>274</v>
      </c>
      <c r="C29" s="117">
        <v>87292</v>
      </c>
      <c r="D29" s="118" t="s">
        <v>278</v>
      </c>
      <c r="E29" s="120" t="s">
        <v>281</v>
      </c>
      <c r="F29" s="95"/>
      <c r="G29" s="132">
        <v>0.6</v>
      </c>
      <c r="H29" s="92">
        <f t="shared" si="0"/>
        <v>0.6</v>
      </c>
      <c r="I29" s="96"/>
      <c r="J29" s="95"/>
      <c r="K29" s="97"/>
      <c r="L29" s="95">
        <v>398.79984960000002</v>
      </c>
      <c r="M29" s="92">
        <f>L29+K29</f>
        <v>398.79984960000002</v>
      </c>
    </row>
    <row r="30" spans="1:16" s="139" customFormat="1" ht="12.75" customHeight="1">
      <c r="A30" s="140"/>
      <c r="B30" s="264" t="s">
        <v>408</v>
      </c>
      <c r="C30" s="265"/>
      <c r="D30" s="265"/>
      <c r="E30" s="265"/>
      <c r="F30" s="265"/>
      <c r="G30" s="265"/>
      <c r="H30" s="266"/>
      <c r="I30" s="141"/>
      <c r="J30" s="141"/>
      <c r="K30" s="141">
        <f>SUM(K27:K29)</f>
        <v>0</v>
      </c>
      <c r="L30" s="141">
        <f>SUM(L27:L29)</f>
        <v>1772.0450496000003</v>
      </c>
      <c r="M30" s="141">
        <f>SUM(M27:M29)</f>
        <v>1772.0450496000003</v>
      </c>
      <c r="N30" s="61"/>
      <c r="O30" s="61"/>
      <c r="P30" s="61"/>
    </row>
    <row r="31" spans="1:16" s="61" customFormat="1">
      <c r="A31" s="65" t="s">
        <v>64</v>
      </c>
      <c r="B31" s="98"/>
      <c r="C31" s="98"/>
      <c r="D31" s="65" t="s">
        <v>65</v>
      </c>
      <c r="E31" s="57"/>
      <c r="F31" s="98"/>
      <c r="G31" s="98"/>
      <c r="H31" s="98"/>
      <c r="I31" s="98"/>
      <c r="J31" s="99"/>
      <c r="K31" s="100"/>
      <c r="L31" s="98"/>
      <c r="M31" s="98"/>
    </row>
    <row r="32" spans="1:16" s="61" customFormat="1">
      <c r="A32" s="65" t="s">
        <v>66</v>
      </c>
      <c r="B32" s="98"/>
      <c r="C32" s="98"/>
      <c r="D32" s="65" t="s">
        <v>409</v>
      </c>
      <c r="E32" s="57"/>
      <c r="F32" s="98"/>
      <c r="G32" s="98"/>
      <c r="H32" s="98"/>
      <c r="I32" s="98"/>
      <c r="J32" s="99"/>
      <c r="K32" s="100"/>
      <c r="L32" s="98"/>
      <c r="M32" s="98"/>
    </row>
    <row r="33" spans="1:16" s="61" customFormat="1" ht="16.8">
      <c r="A33" s="17" t="s">
        <v>68</v>
      </c>
      <c r="B33" s="23" t="s">
        <v>32</v>
      </c>
      <c r="C33" s="126">
        <v>92269</v>
      </c>
      <c r="D33" s="64" t="s">
        <v>69</v>
      </c>
      <c r="E33" s="20" t="s">
        <v>28</v>
      </c>
      <c r="F33" s="95">
        <v>56.84</v>
      </c>
      <c r="G33" s="95"/>
      <c r="H33" s="92">
        <f>G33+F33</f>
        <v>56.84</v>
      </c>
      <c r="I33" s="96">
        <v>99</v>
      </c>
      <c r="J33" s="95">
        <v>129.8484</v>
      </c>
      <c r="K33" s="97">
        <v>7380.5830560000004</v>
      </c>
      <c r="L33" s="95"/>
      <c r="M33" s="92">
        <f>L33+K33</f>
        <v>7380.5830560000004</v>
      </c>
    </row>
    <row r="34" spans="1:16" s="61" customFormat="1" ht="25.2">
      <c r="A34" s="17" t="s">
        <v>70</v>
      </c>
      <c r="B34" s="23" t="s">
        <v>32</v>
      </c>
      <c r="C34" s="126">
        <v>104110</v>
      </c>
      <c r="D34" s="68" t="s">
        <v>53</v>
      </c>
      <c r="E34" s="20" t="s">
        <v>54</v>
      </c>
      <c r="F34" s="95">
        <v>47.4</v>
      </c>
      <c r="G34" s="95"/>
      <c r="H34" s="92">
        <f>G34+F34</f>
        <v>47.4</v>
      </c>
      <c r="I34" s="96">
        <v>13</v>
      </c>
      <c r="J34" s="95">
        <v>17.050800000000002</v>
      </c>
      <c r="K34" s="97">
        <v>808.20792000000006</v>
      </c>
      <c r="L34" s="95"/>
      <c r="M34" s="92">
        <f>L34+K34</f>
        <v>808.20792000000006</v>
      </c>
    </row>
    <row r="35" spans="1:16" s="61" customFormat="1" ht="25.2">
      <c r="A35" s="17" t="s">
        <v>71</v>
      </c>
      <c r="B35" s="23" t="s">
        <v>32</v>
      </c>
      <c r="C35" s="126">
        <v>104108</v>
      </c>
      <c r="D35" s="68" t="s">
        <v>59</v>
      </c>
      <c r="E35" s="20" t="s">
        <v>54</v>
      </c>
      <c r="F35" s="95">
        <v>200</v>
      </c>
      <c r="G35" s="95"/>
      <c r="H35" s="92">
        <f>G35+F35</f>
        <v>200</v>
      </c>
      <c r="I35" s="96">
        <v>10</v>
      </c>
      <c r="J35" s="95">
        <v>13.116000000000001</v>
      </c>
      <c r="K35" s="97">
        <v>2623.2000000000003</v>
      </c>
      <c r="L35" s="95"/>
      <c r="M35" s="92">
        <f>L35+K35</f>
        <v>2623.2000000000003</v>
      </c>
    </row>
    <row r="36" spans="1:16" s="61" customFormat="1" ht="25.2">
      <c r="A36" s="17" t="s">
        <v>72</v>
      </c>
      <c r="B36" s="23" t="s">
        <v>32</v>
      </c>
      <c r="C36" s="126">
        <v>94971</v>
      </c>
      <c r="D36" s="68" t="s">
        <v>73</v>
      </c>
      <c r="E36" s="20" t="s">
        <v>41</v>
      </c>
      <c r="F36" s="95">
        <v>2.44</v>
      </c>
      <c r="G36" s="95"/>
      <c r="H36" s="92">
        <f>G36+F36</f>
        <v>2.44</v>
      </c>
      <c r="I36" s="96">
        <v>453</v>
      </c>
      <c r="J36" s="95">
        <v>594.15480000000002</v>
      </c>
      <c r="K36" s="97">
        <v>1449.7377120000001</v>
      </c>
      <c r="L36" s="95"/>
      <c r="M36" s="92">
        <f>L36+K36</f>
        <v>1449.7377120000001</v>
      </c>
    </row>
    <row r="37" spans="1:16" s="61" customFormat="1" ht="16.8">
      <c r="A37" s="17" t="s">
        <v>74</v>
      </c>
      <c r="B37" s="23" t="s">
        <v>32</v>
      </c>
      <c r="C37" s="126">
        <v>103670</v>
      </c>
      <c r="D37" s="64" t="s">
        <v>75</v>
      </c>
      <c r="E37" s="20" t="s">
        <v>41</v>
      </c>
      <c r="F37" s="95">
        <v>2.44</v>
      </c>
      <c r="G37" s="95"/>
      <c r="H37" s="92">
        <f>G37+F37</f>
        <v>2.44</v>
      </c>
      <c r="I37" s="96">
        <v>168</v>
      </c>
      <c r="J37" s="95">
        <v>220.34880000000001</v>
      </c>
      <c r="K37" s="95">
        <v>537.651072</v>
      </c>
      <c r="L37" s="95"/>
      <c r="M37" s="92">
        <f>L37+K37</f>
        <v>537.651072</v>
      </c>
    </row>
    <row r="38" spans="1:16" s="139" customFormat="1" ht="12.75" customHeight="1">
      <c r="A38" s="140"/>
      <c r="B38" s="264" t="s">
        <v>410</v>
      </c>
      <c r="C38" s="265"/>
      <c r="D38" s="265"/>
      <c r="E38" s="265"/>
      <c r="F38" s="265"/>
      <c r="G38" s="265"/>
      <c r="H38" s="266"/>
      <c r="I38" s="141"/>
      <c r="J38" s="141"/>
      <c r="K38" s="141">
        <f>SUM(K32:K37)</f>
        <v>12799.379760000002</v>
      </c>
      <c r="L38" s="141">
        <f>SUM(L32:L37)</f>
        <v>0</v>
      </c>
      <c r="M38" s="141">
        <f>SUM(M32:M37)</f>
        <v>12799.379760000002</v>
      </c>
      <c r="N38" s="61"/>
      <c r="O38" s="61"/>
      <c r="P38" s="61"/>
    </row>
    <row r="39" spans="1:16" s="61" customFormat="1">
      <c r="A39" s="65" t="s">
        <v>76</v>
      </c>
      <c r="B39" s="98"/>
      <c r="C39" s="98"/>
      <c r="D39" s="65" t="s">
        <v>411</v>
      </c>
      <c r="E39" s="57"/>
      <c r="F39" s="98"/>
      <c r="G39" s="98"/>
      <c r="H39" s="98"/>
      <c r="I39" s="98"/>
      <c r="J39" s="99"/>
      <c r="K39" s="100"/>
      <c r="L39" s="98"/>
      <c r="M39" s="98"/>
    </row>
    <row r="40" spans="1:16" s="61" customFormat="1">
      <c r="A40" s="17" t="s">
        <v>78</v>
      </c>
      <c r="B40" s="23" t="s">
        <v>32</v>
      </c>
      <c r="C40" s="126">
        <v>92270</v>
      </c>
      <c r="D40" s="64" t="s">
        <v>79</v>
      </c>
      <c r="E40" s="20" t="s">
        <v>28</v>
      </c>
      <c r="F40" s="95">
        <v>56.84</v>
      </c>
      <c r="G40" s="95"/>
      <c r="H40" s="92">
        <f>G40+F40</f>
        <v>56.84</v>
      </c>
      <c r="I40" s="96">
        <v>79</v>
      </c>
      <c r="J40" s="95">
        <v>103.61640000000001</v>
      </c>
      <c r="K40" s="97">
        <v>5889.556176000001</v>
      </c>
      <c r="L40" s="95"/>
      <c r="M40" s="92">
        <f>L40+K40</f>
        <v>5889.556176000001</v>
      </c>
    </row>
    <row r="41" spans="1:16" s="61" customFormat="1" ht="25.2">
      <c r="A41" s="17" t="s">
        <v>80</v>
      </c>
      <c r="B41" s="23" t="s">
        <v>32</v>
      </c>
      <c r="C41" s="126">
        <v>104110</v>
      </c>
      <c r="D41" s="68" t="s">
        <v>53</v>
      </c>
      <c r="E41" s="20" t="s">
        <v>54</v>
      </c>
      <c r="F41" s="95">
        <v>60.6</v>
      </c>
      <c r="G41" s="95"/>
      <c r="H41" s="92">
        <f>G41+F41</f>
        <v>60.6</v>
      </c>
      <c r="I41" s="96">
        <v>13</v>
      </c>
      <c r="J41" s="95">
        <v>17.050800000000002</v>
      </c>
      <c r="K41" s="97">
        <v>1033.2784800000002</v>
      </c>
      <c r="L41" s="95"/>
      <c r="M41" s="92">
        <f>L41+K41</f>
        <v>1033.2784800000002</v>
      </c>
    </row>
    <row r="42" spans="1:16" s="61" customFormat="1" ht="25.2">
      <c r="A42" s="17" t="s">
        <v>81</v>
      </c>
      <c r="B42" s="23" t="s">
        <v>32</v>
      </c>
      <c r="C42" s="126">
        <v>104108</v>
      </c>
      <c r="D42" s="68" t="s">
        <v>82</v>
      </c>
      <c r="E42" s="20" t="s">
        <v>54</v>
      </c>
      <c r="F42" s="95">
        <v>194.6</v>
      </c>
      <c r="G42" s="95"/>
      <c r="H42" s="92">
        <f>G42+F42</f>
        <v>194.6</v>
      </c>
      <c r="I42" s="96">
        <v>10</v>
      </c>
      <c r="J42" s="95">
        <v>13.116000000000001</v>
      </c>
      <c r="K42" s="97">
        <v>2552.3736000000004</v>
      </c>
      <c r="L42" s="95"/>
      <c r="M42" s="92">
        <f>L42+K42</f>
        <v>2552.3736000000004</v>
      </c>
    </row>
    <row r="43" spans="1:16" s="61" customFormat="1" ht="25.2">
      <c r="A43" s="17" t="s">
        <v>83</v>
      </c>
      <c r="B43" s="23" t="s">
        <v>32</v>
      </c>
      <c r="C43" s="126">
        <v>94971</v>
      </c>
      <c r="D43" s="68" t="s">
        <v>73</v>
      </c>
      <c r="E43" s="20" t="s">
        <v>41</v>
      </c>
      <c r="F43" s="95">
        <v>3.54</v>
      </c>
      <c r="G43" s="95"/>
      <c r="H43" s="92">
        <f>G43+F43</f>
        <v>3.54</v>
      </c>
      <c r="I43" s="96">
        <v>453</v>
      </c>
      <c r="J43" s="95">
        <v>594.15480000000002</v>
      </c>
      <c r="K43" s="97">
        <v>2103.307992</v>
      </c>
      <c r="L43" s="95"/>
      <c r="M43" s="92">
        <f>L43+K43</f>
        <v>2103.307992</v>
      </c>
    </row>
    <row r="44" spans="1:16" s="61" customFormat="1" ht="16.8">
      <c r="A44" s="17" t="s">
        <v>84</v>
      </c>
      <c r="B44" s="23" t="s">
        <v>32</v>
      </c>
      <c r="C44" s="126">
        <v>103670</v>
      </c>
      <c r="D44" s="64" t="s">
        <v>75</v>
      </c>
      <c r="E44" s="20" t="s">
        <v>41</v>
      </c>
      <c r="F44" s="95">
        <v>3.54</v>
      </c>
      <c r="G44" s="95"/>
      <c r="H44" s="92">
        <f>G44+F44</f>
        <v>3.54</v>
      </c>
      <c r="I44" s="96">
        <v>168</v>
      </c>
      <c r="J44" s="95">
        <v>220.34880000000001</v>
      </c>
      <c r="K44" s="97">
        <v>780.03475200000003</v>
      </c>
      <c r="L44" s="95"/>
      <c r="M44" s="92">
        <f>L44+K44</f>
        <v>780.03475200000003</v>
      </c>
    </row>
    <row r="45" spans="1:16" s="139" customFormat="1" ht="12.75" customHeight="1">
      <c r="A45" s="140"/>
      <c r="B45" s="264" t="s">
        <v>412</v>
      </c>
      <c r="C45" s="265"/>
      <c r="D45" s="265"/>
      <c r="E45" s="265"/>
      <c r="F45" s="265"/>
      <c r="G45" s="265"/>
      <c r="H45" s="266"/>
      <c r="I45" s="141"/>
      <c r="J45" s="141"/>
      <c r="K45" s="141">
        <f>SUM(K40:K44)</f>
        <v>12358.551000000001</v>
      </c>
      <c r="L45" s="141">
        <f>SUM(L40:L44)</f>
        <v>0</v>
      </c>
      <c r="M45" s="141">
        <f>SUM(M40:M44)</f>
        <v>12358.551000000001</v>
      </c>
      <c r="N45" s="61"/>
      <c r="O45" s="61"/>
      <c r="P45" s="61"/>
    </row>
    <row r="46" spans="1:16" s="61" customFormat="1">
      <c r="A46" s="65" t="s">
        <v>85</v>
      </c>
      <c r="B46" s="98"/>
      <c r="C46" s="98"/>
      <c r="D46" s="65" t="s">
        <v>86</v>
      </c>
      <c r="E46" s="57"/>
      <c r="F46" s="98"/>
      <c r="G46" s="98"/>
      <c r="H46" s="98"/>
      <c r="I46" s="98"/>
      <c r="J46" s="99"/>
      <c r="K46" s="100"/>
      <c r="L46" s="98"/>
      <c r="M46" s="98"/>
    </row>
    <row r="47" spans="1:16" s="61" customFormat="1" ht="25.2">
      <c r="A47" s="115" t="s">
        <v>324</v>
      </c>
      <c r="B47" s="23" t="s">
        <v>26</v>
      </c>
      <c r="C47" s="126">
        <v>3741</v>
      </c>
      <c r="D47" s="68" t="s">
        <v>88</v>
      </c>
      <c r="E47" s="20" t="s">
        <v>28</v>
      </c>
      <c r="F47" s="95">
        <v>92.89</v>
      </c>
      <c r="G47" s="95">
        <v>17.47</v>
      </c>
      <c r="H47" s="92">
        <f t="shared" ref="H47:H55" si="2">G47+F47</f>
        <v>110.36</v>
      </c>
      <c r="I47" s="96">
        <v>51</v>
      </c>
      <c r="J47" s="95">
        <v>66.891600000000011</v>
      </c>
      <c r="K47" s="97">
        <v>6213.5607240000008</v>
      </c>
      <c r="L47" s="95">
        <v>1168.599275999999</v>
      </c>
      <c r="M47" s="92">
        <f t="shared" ref="M47:M55" si="3">L47+K47</f>
        <v>7382.16</v>
      </c>
    </row>
    <row r="48" spans="1:16" s="61" customFormat="1">
      <c r="A48" s="115" t="s">
        <v>325</v>
      </c>
      <c r="B48" s="116" t="s">
        <v>326</v>
      </c>
      <c r="C48" s="117">
        <v>42408</v>
      </c>
      <c r="D48" s="118" t="s">
        <v>282</v>
      </c>
      <c r="E48" s="119" t="s">
        <v>290</v>
      </c>
      <c r="F48" s="95"/>
      <c r="G48" s="95">
        <v>92.89</v>
      </c>
      <c r="H48" s="92">
        <f t="shared" si="2"/>
        <v>92.89</v>
      </c>
      <c r="I48" s="96"/>
      <c r="J48" s="95"/>
      <c r="K48" s="97"/>
      <c r="L48" s="95">
        <v>354.53846484000002</v>
      </c>
      <c r="M48" s="92">
        <f t="shared" si="3"/>
        <v>354.53846484000002</v>
      </c>
    </row>
    <row r="49" spans="1:16" s="61" customFormat="1" ht="16.8">
      <c r="A49" s="115" t="s">
        <v>327</v>
      </c>
      <c r="B49" s="116" t="s">
        <v>326</v>
      </c>
      <c r="C49" s="117">
        <v>43614</v>
      </c>
      <c r="D49" s="118" t="s">
        <v>283</v>
      </c>
      <c r="E49" s="119" t="s">
        <v>291</v>
      </c>
      <c r="F49" s="95"/>
      <c r="G49" s="95">
        <v>91.15</v>
      </c>
      <c r="H49" s="92">
        <f t="shared" si="2"/>
        <v>91.15</v>
      </c>
      <c r="I49" s="96"/>
      <c r="J49" s="95"/>
      <c r="K49" s="97"/>
      <c r="L49" s="95">
        <v>1103.4680982000002</v>
      </c>
      <c r="M49" s="92">
        <f t="shared" si="3"/>
        <v>1103.4680982000002</v>
      </c>
    </row>
    <row r="50" spans="1:16" s="61" customFormat="1">
      <c r="A50" s="115" t="s">
        <v>328</v>
      </c>
      <c r="B50" s="116" t="s">
        <v>326</v>
      </c>
      <c r="C50" s="117" t="s">
        <v>329</v>
      </c>
      <c r="D50" s="118" t="s">
        <v>284</v>
      </c>
      <c r="E50" s="119" t="s">
        <v>292</v>
      </c>
      <c r="F50" s="95"/>
      <c r="G50" s="95">
        <v>7</v>
      </c>
      <c r="H50" s="92">
        <f t="shared" si="2"/>
        <v>7</v>
      </c>
      <c r="I50" s="96"/>
      <c r="J50" s="95"/>
      <c r="K50" s="97"/>
      <c r="L50" s="95">
        <v>197.120364</v>
      </c>
      <c r="M50" s="92">
        <f t="shared" si="3"/>
        <v>197.120364</v>
      </c>
    </row>
    <row r="51" spans="1:16" s="61" customFormat="1">
      <c r="A51" s="115" t="s">
        <v>330</v>
      </c>
      <c r="B51" s="116" t="s">
        <v>274</v>
      </c>
      <c r="C51" s="117" t="s">
        <v>331</v>
      </c>
      <c r="D51" s="118" t="s">
        <v>285</v>
      </c>
      <c r="E51" s="119" t="s">
        <v>279</v>
      </c>
      <c r="F51" s="95"/>
      <c r="G51" s="95">
        <v>48</v>
      </c>
      <c r="H51" s="92">
        <f t="shared" si="2"/>
        <v>48</v>
      </c>
      <c r="I51" s="96"/>
      <c r="J51" s="95"/>
      <c r="K51" s="97"/>
      <c r="L51" s="95">
        <v>1425.3419520000002</v>
      </c>
      <c r="M51" s="92">
        <f t="shared" si="3"/>
        <v>1425.3419520000002</v>
      </c>
    </row>
    <row r="52" spans="1:16" s="61" customFormat="1">
      <c r="A52" s="115" t="s">
        <v>332</v>
      </c>
      <c r="B52" s="116" t="s">
        <v>274</v>
      </c>
      <c r="C52" s="117" t="s">
        <v>333</v>
      </c>
      <c r="D52" s="118" t="s">
        <v>286</v>
      </c>
      <c r="E52" s="119" t="s">
        <v>279</v>
      </c>
      <c r="F52" s="95"/>
      <c r="G52" s="95">
        <v>48</v>
      </c>
      <c r="H52" s="92">
        <f t="shared" si="2"/>
        <v>48</v>
      </c>
      <c r="I52" s="96"/>
      <c r="J52" s="95"/>
      <c r="K52" s="97"/>
      <c r="L52" s="95">
        <v>1201.8453120000001</v>
      </c>
      <c r="M52" s="92">
        <f t="shared" si="3"/>
        <v>1201.8453120000001</v>
      </c>
    </row>
    <row r="53" spans="1:16" s="61" customFormat="1" ht="16.8">
      <c r="A53" s="115" t="s">
        <v>334</v>
      </c>
      <c r="B53" s="116" t="s">
        <v>274</v>
      </c>
      <c r="C53" s="117" t="s">
        <v>335</v>
      </c>
      <c r="D53" s="118" t="s">
        <v>287</v>
      </c>
      <c r="E53" s="119" t="s">
        <v>291</v>
      </c>
      <c r="F53" s="95"/>
      <c r="G53" s="95">
        <v>225</v>
      </c>
      <c r="H53" s="92">
        <f t="shared" si="2"/>
        <v>225</v>
      </c>
      <c r="I53" s="96"/>
      <c r="J53" s="95"/>
      <c r="K53" s="97"/>
      <c r="L53" s="95">
        <v>3659.3640000000005</v>
      </c>
      <c r="M53" s="92">
        <f t="shared" si="3"/>
        <v>3659.3640000000005</v>
      </c>
    </row>
    <row r="54" spans="1:16" s="61" customFormat="1" ht="16.8">
      <c r="A54" s="115" t="s">
        <v>336</v>
      </c>
      <c r="B54" s="116" t="s">
        <v>326</v>
      </c>
      <c r="C54" s="117">
        <v>21141</v>
      </c>
      <c r="D54" s="118" t="s">
        <v>288</v>
      </c>
      <c r="E54" s="119" t="s">
        <v>290</v>
      </c>
      <c r="F54" s="95"/>
      <c r="G54" s="95">
        <v>110.36</v>
      </c>
      <c r="H54" s="92">
        <f t="shared" si="2"/>
        <v>110.36</v>
      </c>
      <c r="I54" s="96"/>
      <c r="J54" s="95"/>
      <c r="K54" s="97"/>
      <c r="L54" s="95">
        <v>2207.4096840000002</v>
      </c>
      <c r="M54" s="92">
        <f t="shared" si="3"/>
        <v>2207.4096840000002</v>
      </c>
    </row>
    <row r="55" spans="1:16" s="61" customFormat="1" ht="16.8">
      <c r="A55" s="115" t="s">
        <v>337</v>
      </c>
      <c r="B55" s="116" t="s">
        <v>274</v>
      </c>
      <c r="C55" s="117" t="s">
        <v>338</v>
      </c>
      <c r="D55" s="118" t="s">
        <v>289</v>
      </c>
      <c r="E55" s="119" t="s">
        <v>281</v>
      </c>
      <c r="F55" s="95"/>
      <c r="G55" s="95">
        <v>9.76</v>
      </c>
      <c r="H55" s="92">
        <f t="shared" si="2"/>
        <v>9.76</v>
      </c>
      <c r="I55" s="96"/>
      <c r="J55" s="95"/>
      <c r="K55" s="97"/>
      <c r="L55" s="95">
        <v>8172.8083430400011</v>
      </c>
      <c r="M55" s="92">
        <f t="shared" si="3"/>
        <v>8172.8083430400011</v>
      </c>
    </row>
    <row r="56" spans="1:16" s="139" customFormat="1" ht="12.75" customHeight="1">
      <c r="A56" s="140"/>
      <c r="B56" s="264" t="s">
        <v>413</v>
      </c>
      <c r="C56" s="265"/>
      <c r="D56" s="265"/>
      <c r="E56" s="265"/>
      <c r="F56" s="265"/>
      <c r="G56" s="265"/>
      <c r="H56" s="266"/>
      <c r="I56" s="141"/>
      <c r="J56" s="141"/>
      <c r="K56" s="141">
        <f>SUM(K47:K55)</f>
        <v>6213.5607240000008</v>
      </c>
      <c r="L56" s="141">
        <f>SUM(L47:L55)</f>
        <v>19490.495494080002</v>
      </c>
      <c r="M56" s="141">
        <f>SUM(M47:M55)</f>
        <v>25704.056218080004</v>
      </c>
      <c r="N56" s="61"/>
      <c r="O56" s="61"/>
      <c r="P56" s="61"/>
    </row>
    <row r="57" spans="1:16" s="61" customFormat="1">
      <c r="A57" s="121" t="s">
        <v>339</v>
      </c>
      <c r="B57" s="127"/>
      <c r="C57" s="127"/>
      <c r="D57" s="121" t="s">
        <v>293</v>
      </c>
      <c r="E57" s="122"/>
      <c r="F57" s="133"/>
      <c r="G57" s="133"/>
      <c r="H57" s="133"/>
      <c r="I57" s="133"/>
      <c r="J57" s="133"/>
      <c r="K57" s="133"/>
      <c r="L57" s="133"/>
      <c r="M57" s="133"/>
    </row>
    <row r="58" spans="1:16" s="61" customFormat="1">
      <c r="A58" s="115" t="s">
        <v>340</v>
      </c>
      <c r="B58" s="116" t="s">
        <v>274</v>
      </c>
      <c r="C58" s="117">
        <v>92270</v>
      </c>
      <c r="D58" s="118" t="s">
        <v>294</v>
      </c>
      <c r="E58" s="119" t="s">
        <v>290</v>
      </c>
      <c r="F58" s="95"/>
      <c r="G58" s="95">
        <v>6.16</v>
      </c>
      <c r="H58" s="92">
        <f t="shared" ref="H58:H63" si="4">G58+F58</f>
        <v>6.16</v>
      </c>
      <c r="I58" s="96"/>
      <c r="J58" s="95"/>
      <c r="K58" s="97"/>
      <c r="L58" s="95">
        <v>638.2770240000001</v>
      </c>
      <c r="M58" s="92">
        <f t="shared" ref="M58:M63" si="5">L58+K58</f>
        <v>638.2770240000001</v>
      </c>
    </row>
    <row r="59" spans="1:16" s="61" customFormat="1" ht="16.8">
      <c r="A59" s="115" t="s">
        <v>341</v>
      </c>
      <c r="B59" s="116" t="s">
        <v>274</v>
      </c>
      <c r="C59" s="117">
        <v>92759</v>
      </c>
      <c r="D59" s="118" t="s">
        <v>295</v>
      </c>
      <c r="E59" s="119" t="s">
        <v>292</v>
      </c>
      <c r="F59" s="95"/>
      <c r="G59" s="95">
        <v>11.85</v>
      </c>
      <c r="H59" s="92">
        <f t="shared" si="4"/>
        <v>11.85</v>
      </c>
      <c r="I59" s="96"/>
      <c r="J59" s="95"/>
      <c r="K59" s="97"/>
      <c r="L59" s="95">
        <v>221.16920579999999</v>
      </c>
      <c r="M59" s="92">
        <f t="shared" si="5"/>
        <v>221.16920579999999</v>
      </c>
    </row>
    <row r="60" spans="1:16" s="61" customFormat="1" ht="25.2">
      <c r="A60" s="115" t="s">
        <v>342</v>
      </c>
      <c r="B60" s="116" t="s">
        <v>274</v>
      </c>
      <c r="C60" s="117">
        <v>104110</v>
      </c>
      <c r="D60" s="118" t="s">
        <v>296</v>
      </c>
      <c r="E60" s="119" t="s">
        <v>292</v>
      </c>
      <c r="F60" s="95"/>
      <c r="G60" s="95">
        <v>3.43</v>
      </c>
      <c r="H60" s="92">
        <f t="shared" si="4"/>
        <v>3.43</v>
      </c>
      <c r="I60" s="96"/>
      <c r="J60" s="95"/>
      <c r="K60" s="97"/>
      <c r="L60" s="95">
        <v>58.484244000000011</v>
      </c>
      <c r="M60" s="92">
        <f t="shared" si="5"/>
        <v>58.484244000000011</v>
      </c>
    </row>
    <row r="61" spans="1:16" s="61" customFormat="1" ht="25.2">
      <c r="A61" s="115" t="s">
        <v>343</v>
      </c>
      <c r="B61" s="116" t="s">
        <v>274</v>
      </c>
      <c r="C61" s="117">
        <v>104108</v>
      </c>
      <c r="D61" s="118" t="s">
        <v>297</v>
      </c>
      <c r="E61" s="119" t="s">
        <v>292</v>
      </c>
      <c r="F61" s="95"/>
      <c r="G61" s="95">
        <v>28.5</v>
      </c>
      <c r="H61" s="92">
        <f t="shared" si="4"/>
        <v>28.5</v>
      </c>
      <c r="I61" s="96"/>
      <c r="J61" s="95"/>
      <c r="K61" s="97"/>
      <c r="L61" s="95">
        <v>373.80600000000004</v>
      </c>
      <c r="M61" s="92">
        <f t="shared" si="5"/>
        <v>373.80600000000004</v>
      </c>
    </row>
    <row r="62" spans="1:16" s="61" customFormat="1" ht="25.2">
      <c r="A62" s="115" t="s">
        <v>344</v>
      </c>
      <c r="B62" s="116" t="s">
        <v>274</v>
      </c>
      <c r="C62" s="117">
        <v>94971</v>
      </c>
      <c r="D62" s="118" t="s">
        <v>298</v>
      </c>
      <c r="E62" s="119" t="s">
        <v>281</v>
      </c>
      <c r="F62" s="95"/>
      <c r="G62" s="95">
        <v>0.46</v>
      </c>
      <c r="H62" s="92">
        <f t="shared" si="4"/>
        <v>0.46</v>
      </c>
      <c r="I62" s="96"/>
      <c r="J62" s="95"/>
      <c r="K62" s="97"/>
      <c r="L62" s="95">
        <v>273.31120800000002</v>
      </c>
      <c r="M62" s="92">
        <f t="shared" si="5"/>
        <v>273.31120800000002</v>
      </c>
    </row>
    <row r="63" spans="1:16" s="61" customFormat="1" ht="16.8">
      <c r="A63" s="115" t="s">
        <v>345</v>
      </c>
      <c r="B63" s="116" t="s">
        <v>274</v>
      </c>
      <c r="C63" s="117">
        <v>103670</v>
      </c>
      <c r="D63" s="118" t="s">
        <v>299</v>
      </c>
      <c r="E63" s="119" t="s">
        <v>281</v>
      </c>
      <c r="F63" s="95"/>
      <c r="G63" s="95">
        <v>0.46</v>
      </c>
      <c r="H63" s="92">
        <f t="shared" si="4"/>
        <v>0.46</v>
      </c>
      <c r="I63" s="96"/>
      <c r="J63" s="95"/>
      <c r="K63" s="97"/>
      <c r="L63" s="95">
        <v>101.36044800000001</v>
      </c>
      <c r="M63" s="92">
        <f t="shared" si="5"/>
        <v>101.36044800000001</v>
      </c>
    </row>
    <row r="64" spans="1:16" s="139" customFormat="1" ht="12.75" customHeight="1">
      <c r="A64" s="140"/>
      <c r="B64" s="264" t="s">
        <v>414</v>
      </c>
      <c r="C64" s="265"/>
      <c r="D64" s="265"/>
      <c r="E64" s="265"/>
      <c r="F64" s="265"/>
      <c r="G64" s="265"/>
      <c r="H64" s="266"/>
      <c r="I64" s="141"/>
      <c r="J64" s="141"/>
      <c r="K64" s="141">
        <f>SUM(K58:K63)</f>
        <v>0</v>
      </c>
      <c r="L64" s="141">
        <f>SUM(L58:L63)</f>
        <v>1666.4081298000001</v>
      </c>
      <c r="M64" s="141">
        <f>SUM(M58:M63)</f>
        <v>1666.4081298000001</v>
      </c>
      <c r="N64" s="61"/>
      <c r="O64" s="61"/>
      <c r="P64" s="61"/>
    </row>
    <row r="65" spans="1:16" s="61" customFormat="1">
      <c r="A65" s="121" t="s">
        <v>346</v>
      </c>
      <c r="B65" s="127"/>
      <c r="C65" s="127"/>
      <c r="D65" s="121" t="s">
        <v>300</v>
      </c>
      <c r="E65" s="122"/>
      <c r="F65" s="133"/>
      <c r="G65" s="133"/>
      <c r="H65" s="133"/>
      <c r="I65" s="133"/>
      <c r="J65" s="133"/>
      <c r="K65" s="133"/>
      <c r="L65" s="133"/>
      <c r="M65" s="133"/>
    </row>
    <row r="66" spans="1:16" s="61" customFormat="1" ht="16.8">
      <c r="A66" s="115" t="s">
        <v>347</v>
      </c>
      <c r="B66" s="116" t="s">
        <v>274</v>
      </c>
      <c r="C66" s="117">
        <v>92269</v>
      </c>
      <c r="D66" s="118" t="s">
        <v>301</v>
      </c>
      <c r="E66" s="119" t="s">
        <v>290</v>
      </c>
      <c r="F66" s="95"/>
      <c r="G66" s="95">
        <v>3.6</v>
      </c>
      <c r="H66" s="92">
        <f>G66+F66</f>
        <v>3.6</v>
      </c>
      <c r="I66" s="96"/>
      <c r="J66" s="95"/>
      <c r="K66" s="97"/>
      <c r="L66" s="95">
        <v>467.45424000000003</v>
      </c>
      <c r="M66" s="92">
        <f>L66+K66</f>
        <v>467.45424000000003</v>
      </c>
    </row>
    <row r="67" spans="1:16" s="61" customFormat="1">
      <c r="A67" s="115" t="s">
        <v>348</v>
      </c>
      <c r="B67" s="116" t="s">
        <v>274</v>
      </c>
      <c r="C67" s="117">
        <v>92800</v>
      </c>
      <c r="D67" s="118" t="s">
        <v>302</v>
      </c>
      <c r="E67" s="119" t="s">
        <v>292</v>
      </c>
      <c r="F67" s="95"/>
      <c r="G67" s="95">
        <v>7.4</v>
      </c>
      <c r="H67" s="92">
        <f>G67+F67</f>
        <v>7.4</v>
      </c>
      <c r="I67" s="96"/>
      <c r="J67" s="95"/>
      <c r="K67" s="97"/>
      <c r="L67" s="95">
        <v>104.24072160000001</v>
      </c>
      <c r="M67" s="92">
        <f>L67+K67</f>
        <v>104.24072160000001</v>
      </c>
    </row>
    <row r="68" spans="1:16" s="61" customFormat="1">
      <c r="A68" s="115" t="s">
        <v>349</v>
      </c>
      <c r="B68" s="116" t="s">
        <v>274</v>
      </c>
      <c r="C68" s="117">
        <v>88245</v>
      </c>
      <c r="D68" s="118" t="s">
        <v>303</v>
      </c>
      <c r="E68" s="119" t="s">
        <v>279</v>
      </c>
      <c r="F68" s="95"/>
      <c r="G68" s="95">
        <v>8</v>
      </c>
      <c r="H68" s="92">
        <f>G68+F68</f>
        <v>8</v>
      </c>
      <c r="I68" s="96"/>
      <c r="J68" s="95"/>
      <c r="K68" s="97"/>
      <c r="L68" s="95">
        <v>239.44569600000003</v>
      </c>
      <c r="M68" s="92">
        <f>L68+K68</f>
        <v>239.44569600000003</v>
      </c>
    </row>
    <row r="69" spans="1:16" s="61" customFormat="1" ht="25.2">
      <c r="A69" s="115" t="s">
        <v>350</v>
      </c>
      <c r="B69" s="116" t="s">
        <v>274</v>
      </c>
      <c r="C69" s="117">
        <v>94971</v>
      </c>
      <c r="D69" s="118" t="s">
        <v>298</v>
      </c>
      <c r="E69" s="119" t="s">
        <v>281</v>
      </c>
      <c r="F69" s="95"/>
      <c r="G69" s="95">
        <v>0.21599999999999997</v>
      </c>
      <c r="H69" s="92">
        <f>G69+F69</f>
        <v>0.21599999999999997</v>
      </c>
      <c r="I69" s="96"/>
      <c r="J69" s="95"/>
      <c r="K69" s="97"/>
      <c r="L69" s="95">
        <v>128.33743679999998</v>
      </c>
      <c r="M69" s="92">
        <f>L69+K69</f>
        <v>128.33743679999998</v>
      </c>
    </row>
    <row r="70" spans="1:16" s="61" customFormat="1" ht="16.8">
      <c r="A70" s="115" t="s">
        <v>351</v>
      </c>
      <c r="B70" s="116" t="s">
        <v>274</v>
      </c>
      <c r="C70" s="117">
        <v>103670</v>
      </c>
      <c r="D70" s="118" t="s">
        <v>299</v>
      </c>
      <c r="E70" s="119" t="s">
        <v>281</v>
      </c>
      <c r="F70" s="95"/>
      <c r="G70" s="95">
        <v>0.21599999999999997</v>
      </c>
      <c r="H70" s="92">
        <f>G70+F70</f>
        <v>0.21599999999999997</v>
      </c>
      <c r="I70" s="96"/>
      <c r="J70" s="95"/>
      <c r="K70" s="97"/>
      <c r="L70" s="95">
        <v>47.595340799999995</v>
      </c>
      <c r="M70" s="92">
        <f>L70+K70</f>
        <v>47.595340799999995</v>
      </c>
    </row>
    <row r="71" spans="1:16" s="139" customFormat="1" ht="12.75" customHeight="1">
      <c r="A71" s="140"/>
      <c r="B71" s="264" t="s">
        <v>415</v>
      </c>
      <c r="C71" s="265"/>
      <c r="D71" s="265"/>
      <c r="E71" s="265"/>
      <c r="F71" s="265"/>
      <c r="G71" s="265"/>
      <c r="H71" s="266"/>
      <c r="I71" s="141"/>
      <c r="J71" s="141"/>
      <c r="K71" s="141">
        <f>SUM(K66:K70)</f>
        <v>0</v>
      </c>
      <c r="L71" s="141">
        <f>SUM(L66:L70)</f>
        <v>987.07343520000006</v>
      </c>
      <c r="M71" s="141">
        <f>SUM(M66:M70)</f>
        <v>987.07343520000006</v>
      </c>
      <c r="N71" s="61"/>
      <c r="O71" s="61"/>
      <c r="P71" s="61"/>
    </row>
    <row r="72" spans="1:16" s="61" customFormat="1">
      <c r="A72" s="65" t="s">
        <v>89</v>
      </c>
      <c r="B72" s="98"/>
      <c r="C72" s="98"/>
      <c r="D72" s="65" t="s">
        <v>90</v>
      </c>
      <c r="E72" s="57"/>
      <c r="F72" s="98"/>
      <c r="G72" s="98"/>
      <c r="H72" s="98"/>
      <c r="I72" s="98"/>
      <c r="J72" s="99"/>
      <c r="K72" s="100"/>
      <c r="L72" s="98"/>
      <c r="M72" s="98"/>
    </row>
    <row r="73" spans="1:16" s="61" customFormat="1" ht="25.2">
      <c r="A73" s="115" t="s">
        <v>352</v>
      </c>
      <c r="B73" s="23" t="s">
        <v>32</v>
      </c>
      <c r="C73" s="126">
        <v>103324</v>
      </c>
      <c r="D73" s="68" t="s">
        <v>92</v>
      </c>
      <c r="E73" s="20" t="s">
        <v>28</v>
      </c>
      <c r="F73" s="95">
        <v>277.11</v>
      </c>
      <c r="G73" s="95"/>
      <c r="H73" s="92">
        <f>G73+F73</f>
        <v>277.11</v>
      </c>
      <c r="I73" s="96">
        <v>70.5</v>
      </c>
      <c r="J73" s="95">
        <v>92.467800000000011</v>
      </c>
      <c r="K73" s="97">
        <v>25623.752058000005</v>
      </c>
      <c r="L73" s="95"/>
      <c r="M73" s="92">
        <f>L73+K73</f>
        <v>25623.752058000005</v>
      </c>
    </row>
    <row r="74" spans="1:16" s="139" customFormat="1" ht="12.75" customHeight="1">
      <c r="A74" s="140"/>
      <c r="B74" s="264" t="s">
        <v>416</v>
      </c>
      <c r="C74" s="265"/>
      <c r="D74" s="265"/>
      <c r="E74" s="265"/>
      <c r="F74" s="265"/>
      <c r="G74" s="265"/>
      <c r="H74" s="266"/>
      <c r="I74" s="141"/>
      <c r="J74" s="141"/>
      <c r="K74" s="141">
        <f>SUM(K73)</f>
        <v>25623.752058000005</v>
      </c>
      <c r="L74" s="141">
        <f>SUM(L73)</f>
        <v>0</v>
      </c>
      <c r="M74" s="141">
        <f>SUM(M73)</f>
        <v>25623.752058000005</v>
      </c>
      <c r="N74" s="61"/>
      <c r="O74" s="61"/>
      <c r="P74" s="61"/>
    </row>
    <row r="75" spans="1:16" s="61" customFormat="1">
      <c r="A75" s="65" t="s">
        <v>370</v>
      </c>
      <c r="B75" s="98"/>
      <c r="C75" s="98"/>
      <c r="D75" s="65" t="s">
        <v>373</v>
      </c>
      <c r="E75" s="57"/>
      <c r="F75" s="98"/>
      <c r="G75" s="98"/>
      <c r="H75" s="98"/>
      <c r="I75" s="98"/>
      <c r="J75" s="99"/>
      <c r="K75" s="100"/>
      <c r="L75" s="98"/>
      <c r="M75" s="98"/>
    </row>
    <row r="76" spans="1:16" s="61" customFormat="1">
      <c r="A76" s="115" t="s">
        <v>371</v>
      </c>
      <c r="B76" s="116" t="s">
        <v>274</v>
      </c>
      <c r="C76" s="117">
        <v>92800</v>
      </c>
      <c r="D76" s="118" t="s">
        <v>302</v>
      </c>
      <c r="E76" s="119" t="s">
        <v>292</v>
      </c>
      <c r="F76" s="95"/>
      <c r="G76" s="95">
        <v>25.872</v>
      </c>
      <c r="H76" s="92">
        <f>G76+F76</f>
        <v>25.872</v>
      </c>
      <c r="I76" s="96"/>
      <c r="J76" s="95"/>
      <c r="K76" s="97"/>
      <c r="L76" s="95">
        <v>364.44810124800006</v>
      </c>
      <c r="M76" s="92">
        <f>L76+K76</f>
        <v>364.44810124800006</v>
      </c>
    </row>
    <row r="77" spans="1:16" s="61" customFormat="1">
      <c r="A77" s="115" t="s">
        <v>372</v>
      </c>
      <c r="B77" s="116" t="s">
        <v>274</v>
      </c>
      <c r="C77" s="117">
        <v>88245</v>
      </c>
      <c r="D77" s="118" t="s">
        <v>303</v>
      </c>
      <c r="E77" s="119" t="s">
        <v>279</v>
      </c>
      <c r="F77" s="95"/>
      <c r="G77" s="95">
        <v>16</v>
      </c>
      <c r="H77" s="92">
        <f>G77+F77</f>
        <v>16</v>
      </c>
      <c r="I77" s="96"/>
      <c r="J77" s="95"/>
      <c r="K77" s="97"/>
      <c r="L77" s="95">
        <v>478.89139200000005</v>
      </c>
      <c r="M77" s="92">
        <f>L77+K77</f>
        <v>478.89139200000005</v>
      </c>
    </row>
    <row r="78" spans="1:16" s="139" customFormat="1" ht="12.75" customHeight="1">
      <c r="A78" s="140"/>
      <c r="B78" s="264" t="s">
        <v>417</v>
      </c>
      <c r="C78" s="265"/>
      <c r="D78" s="265"/>
      <c r="E78" s="265"/>
      <c r="F78" s="265"/>
      <c r="G78" s="265"/>
      <c r="H78" s="266"/>
      <c r="I78" s="141"/>
      <c r="J78" s="141"/>
      <c r="K78" s="141">
        <f>SUM(K76:K77)</f>
        <v>0</v>
      </c>
      <c r="L78" s="141">
        <f>SUM(L76:L77)</f>
        <v>843.33949324800005</v>
      </c>
      <c r="M78" s="141">
        <f>SUM(M76:M77)</f>
        <v>843.33949324800005</v>
      </c>
      <c r="N78" s="61"/>
      <c r="O78" s="61"/>
      <c r="P78" s="61"/>
    </row>
    <row r="79" spans="1:16" s="61" customFormat="1">
      <c r="A79" s="65" t="s">
        <v>93</v>
      </c>
      <c r="B79" s="98"/>
      <c r="C79" s="98"/>
      <c r="D79" s="65" t="s">
        <v>418</v>
      </c>
      <c r="E79" s="57"/>
      <c r="F79" s="98"/>
      <c r="G79" s="98"/>
      <c r="H79" s="98"/>
      <c r="I79" s="98"/>
      <c r="J79" s="99"/>
      <c r="K79" s="100"/>
      <c r="L79" s="98"/>
      <c r="M79" s="98"/>
    </row>
    <row r="80" spans="1:16" s="61" customFormat="1" ht="25.2">
      <c r="A80" s="17" t="s">
        <v>95</v>
      </c>
      <c r="B80" s="23" t="s">
        <v>32</v>
      </c>
      <c r="C80" s="126">
        <v>92543</v>
      </c>
      <c r="D80" s="68" t="s">
        <v>96</v>
      </c>
      <c r="E80" s="20" t="s">
        <v>28</v>
      </c>
      <c r="F80" s="95">
        <v>53.56</v>
      </c>
      <c r="G80" s="95"/>
      <c r="H80" s="92">
        <f>G80+F80</f>
        <v>53.56</v>
      </c>
      <c r="I80" s="96">
        <v>10.5</v>
      </c>
      <c r="J80" s="95">
        <v>13.771800000000001</v>
      </c>
      <c r="K80" s="97">
        <v>737.61760800000002</v>
      </c>
      <c r="L80" s="95"/>
      <c r="M80" s="92">
        <f>L80+K80</f>
        <v>737.61760800000002</v>
      </c>
    </row>
    <row r="81" spans="1:16" s="61" customFormat="1" ht="25.2">
      <c r="A81" s="17" t="s">
        <v>97</v>
      </c>
      <c r="B81" s="23" t="s">
        <v>32</v>
      </c>
      <c r="C81" s="126">
        <v>94207</v>
      </c>
      <c r="D81" s="68" t="s">
        <v>98</v>
      </c>
      <c r="E81" s="20" t="s">
        <v>28</v>
      </c>
      <c r="F81" s="95">
        <v>53.56</v>
      </c>
      <c r="G81" s="95"/>
      <c r="H81" s="92">
        <f>G81+F81</f>
        <v>53.56</v>
      </c>
      <c r="I81" s="96">
        <v>32.5</v>
      </c>
      <c r="J81" s="95">
        <v>42.627000000000002</v>
      </c>
      <c r="K81" s="97">
        <v>2283.10212</v>
      </c>
      <c r="L81" s="95"/>
      <c r="M81" s="92">
        <f>L81+K81</f>
        <v>2283.10212</v>
      </c>
    </row>
    <row r="82" spans="1:16" s="61" customFormat="1" ht="16.8">
      <c r="A82" s="17" t="s">
        <v>99</v>
      </c>
      <c r="B82" s="23" t="s">
        <v>32</v>
      </c>
      <c r="C82" s="126">
        <v>94231</v>
      </c>
      <c r="D82" s="64" t="s">
        <v>100</v>
      </c>
      <c r="E82" s="20" t="s">
        <v>34</v>
      </c>
      <c r="F82" s="95">
        <v>44.5</v>
      </c>
      <c r="G82" s="95"/>
      <c r="H82" s="92">
        <f>G82+F82</f>
        <v>44.5</v>
      </c>
      <c r="I82" s="96">
        <v>62</v>
      </c>
      <c r="J82" s="95">
        <v>81.319200000000009</v>
      </c>
      <c r="K82" s="97">
        <v>3618.7044000000005</v>
      </c>
      <c r="L82" s="95"/>
      <c r="M82" s="92">
        <f>L82+K82</f>
        <v>3618.7044000000005</v>
      </c>
    </row>
    <row r="83" spans="1:16" s="139" customFormat="1" ht="12.75" customHeight="1">
      <c r="A83" s="140"/>
      <c r="B83" s="264" t="s">
        <v>419</v>
      </c>
      <c r="C83" s="265"/>
      <c r="D83" s="265"/>
      <c r="E83" s="265"/>
      <c r="F83" s="265"/>
      <c r="G83" s="265"/>
      <c r="H83" s="266"/>
      <c r="I83" s="141"/>
      <c r="J83" s="141"/>
      <c r="K83" s="141">
        <f>SUM(K80:K82)</f>
        <v>6639.4241280000006</v>
      </c>
      <c r="L83" s="141">
        <f>SUM(L80:L82)</f>
        <v>0</v>
      </c>
      <c r="M83" s="141">
        <f>SUM(M80:M82)</f>
        <v>6639.4241280000006</v>
      </c>
      <c r="N83" s="61"/>
      <c r="O83" s="61"/>
      <c r="P83" s="61"/>
    </row>
    <row r="84" spans="1:16" s="61" customFormat="1">
      <c r="A84" s="65" t="s">
        <v>101</v>
      </c>
      <c r="B84" s="98"/>
      <c r="C84" s="98"/>
      <c r="D84" s="65" t="s">
        <v>420</v>
      </c>
      <c r="E84" s="57"/>
      <c r="F84" s="98"/>
      <c r="G84" s="98"/>
      <c r="H84" s="98"/>
      <c r="I84" s="98"/>
      <c r="J84" s="99"/>
      <c r="K84" s="100"/>
      <c r="L84" s="98"/>
      <c r="M84" s="98"/>
    </row>
    <row r="85" spans="1:16" s="61" customFormat="1" ht="25.2">
      <c r="A85" s="17" t="s">
        <v>103</v>
      </c>
      <c r="B85" s="23" t="s">
        <v>32</v>
      </c>
      <c r="C85" s="126">
        <v>87904</v>
      </c>
      <c r="D85" s="68" t="s">
        <v>104</v>
      </c>
      <c r="E85" s="20" t="s">
        <v>28</v>
      </c>
      <c r="F85" s="95">
        <v>579.16999999999996</v>
      </c>
      <c r="G85" s="95"/>
      <c r="H85" s="92">
        <f t="shared" ref="H85:H91" si="6">G85+F85</f>
        <v>579.16999999999996</v>
      </c>
      <c r="I85" s="96">
        <v>6</v>
      </c>
      <c r="J85" s="95">
        <v>7.8696000000000002</v>
      </c>
      <c r="K85" s="97">
        <v>4557.8362319999997</v>
      </c>
      <c r="L85" s="95"/>
      <c r="M85" s="92">
        <f t="shared" ref="M85:M91" si="7">L85+K85</f>
        <v>4557.8362319999997</v>
      </c>
    </row>
    <row r="86" spans="1:16" s="61" customFormat="1" ht="42">
      <c r="A86" s="17" t="s">
        <v>105</v>
      </c>
      <c r="B86" s="23" t="s">
        <v>32</v>
      </c>
      <c r="C86" s="126">
        <v>87527</v>
      </c>
      <c r="D86" s="68" t="s">
        <v>106</v>
      </c>
      <c r="E86" s="20" t="s">
        <v>28</v>
      </c>
      <c r="F86" s="95">
        <v>301.43</v>
      </c>
      <c r="G86" s="95"/>
      <c r="H86" s="92">
        <f t="shared" si="6"/>
        <v>301.43</v>
      </c>
      <c r="I86" s="96">
        <v>24</v>
      </c>
      <c r="J86" s="95">
        <v>31.478400000000001</v>
      </c>
      <c r="K86" s="97">
        <v>9488.5341120000012</v>
      </c>
      <c r="L86" s="95"/>
      <c r="M86" s="92">
        <f t="shared" si="7"/>
        <v>9488.5341120000012</v>
      </c>
    </row>
    <row r="87" spans="1:16" s="61" customFormat="1" ht="25.2">
      <c r="A87" s="17" t="s">
        <v>107</v>
      </c>
      <c r="B87" s="23" t="s">
        <v>32</v>
      </c>
      <c r="C87" s="126">
        <v>87775</v>
      </c>
      <c r="D87" s="68" t="s">
        <v>108</v>
      </c>
      <c r="E87" s="20" t="s">
        <v>28</v>
      </c>
      <c r="F87" s="95">
        <v>277.74</v>
      </c>
      <c r="G87" s="95"/>
      <c r="H87" s="92">
        <f t="shared" si="6"/>
        <v>277.74</v>
      </c>
      <c r="I87" s="96">
        <v>32</v>
      </c>
      <c r="J87" s="95">
        <v>41.971200000000003</v>
      </c>
      <c r="K87" s="97">
        <v>11657.081088000001</v>
      </c>
      <c r="L87" s="95"/>
      <c r="M87" s="92">
        <f t="shared" si="7"/>
        <v>11657.081088000001</v>
      </c>
    </row>
    <row r="88" spans="1:16" s="61" customFormat="1" ht="27" customHeight="1">
      <c r="A88" s="17" t="s">
        <v>109</v>
      </c>
      <c r="B88" s="23" t="s">
        <v>32</v>
      </c>
      <c r="C88" s="126">
        <v>100322</v>
      </c>
      <c r="D88" s="64" t="s">
        <v>110</v>
      </c>
      <c r="E88" s="20" t="s">
        <v>41</v>
      </c>
      <c r="F88" s="95">
        <v>7.37</v>
      </c>
      <c r="G88" s="95"/>
      <c r="H88" s="92">
        <f t="shared" si="6"/>
        <v>7.37</v>
      </c>
      <c r="I88" s="96">
        <v>85</v>
      </c>
      <c r="J88" s="95">
        <v>111.486</v>
      </c>
      <c r="K88" s="95">
        <v>821.65182000000004</v>
      </c>
      <c r="L88" s="95"/>
      <c r="M88" s="92">
        <f t="shared" si="7"/>
        <v>821.65182000000004</v>
      </c>
    </row>
    <row r="89" spans="1:16" s="61" customFormat="1" ht="16.8">
      <c r="A89" s="17" t="s">
        <v>111</v>
      </c>
      <c r="B89" s="23" t="s">
        <v>32</v>
      </c>
      <c r="C89" s="126">
        <v>98682</v>
      </c>
      <c r="D89" s="68" t="s">
        <v>112</v>
      </c>
      <c r="E89" s="20" t="s">
        <v>28</v>
      </c>
      <c r="F89" s="95">
        <v>65.97</v>
      </c>
      <c r="G89" s="95"/>
      <c r="H89" s="92">
        <f t="shared" si="6"/>
        <v>65.97</v>
      </c>
      <c r="I89" s="96">
        <v>28.5</v>
      </c>
      <c r="J89" s="95">
        <v>37.380600000000001</v>
      </c>
      <c r="K89" s="97">
        <v>2465.9981819999998</v>
      </c>
      <c r="L89" s="95"/>
      <c r="M89" s="92">
        <f t="shared" si="7"/>
        <v>2465.9981819999998</v>
      </c>
    </row>
    <row r="90" spans="1:16" s="61" customFormat="1" ht="25.2">
      <c r="A90" s="17" t="s">
        <v>113</v>
      </c>
      <c r="B90" s="23" t="s">
        <v>32</v>
      </c>
      <c r="C90" s="126">
        <v>87251</v>
      </c>
      <c r="D90" s="68" t="s">
        <v>114</v>
      </c>
      <c r="E90" s="20" t="s">
        <v>28</v>
      </c>
      <c r="F90" s="95">
        <v>35.97</v>
      </c>
      <c r="G90" s="95">
        <v>30</v>
      </c>
      <c r="H90" s="92">
        <f t="shared" si="6"/>
        <v>65.97</v>
      </c>
      <c r="I90" s="96">
        <v>42</v>
      </c>
      <c r="J90" s="95">
        <v>55.087200000000003</v>
      </c>
      <c r="K90" s="97">
        <v>1981.486584</v>
      </c>
      <c r="L90" s="95">
        <v>1652.6134159999999</v>
      </c>
      <c r="M90" s="92">
        <f t="shared" si="7"/>
        <v>3634.1</v>
      </c>
    </row>
    <row r="91" spans="1:16" s="61" customFormat="1" ht="25.2">
      <c r="A91" s="115" t="s">
        <v>353</v>
      </c>
      <c r="B91" s="23" t="s">
        <v>32</v>
      </c>
      <c r="C91" s="126">
        <v>87273</v>
      </c>
      <c r="D91" s="68" t="s">
        <v>116</v>
      </c>
      <c r="E91" s="20" t="s">
        <v>28</v>
      </c>
      <c r="F91" s="95">
        <v>301.43</v>
      </c>
      <c r="G91" s="95"/>
      <c r="H91" s="92">
        <f t="shared" si="6"/>
        <v>301.43</v>
      </c>
      <c r="I91" s="96">
        <v>51</v>
      </c>
      <c r="J91" s="95">
        <v>66.891600000000011</v>
      </c>
      <c r="K91" s="97">
        <v>20163.134988000005</v>
      </c>
      <c r="L91" s="95"/>
      <c r="M91" s="92">
        <f t="shared" si="7"/>
        <v>20163.134988000005</v>
      </c>
    </row>
    <row r="92" spans="1:16" s="139" customFormat="1" ht="12.75" customHeight="1">
      <c r="A92" s="140"/>
      <c r="B92" s="264" t="s">
        <v>421</v>
      </c>
      <c r="C92" s="265"/>
      <c r="D92" s="265"/>
      <c r="E92" s="265"/>
      <c r="F92" s="265"/>
      <c r="G92" s="265"/>
      <c r="H92" s="266"/>
      <c r="I92" s="141"/>
      <c r="J92" s="141"/>
      <c r="K92" s="141">
        <f>SUM(K85:K91)</f>
        <v>51135.723006</v>
      </c>
      <c r="L92" s="141">
        <f>SUM(L85:L91)</f>
        <v>1652.6134159999999</v>
      </c>
      <c r="M92" s="141">
        <f>SUM(M85:M91)</f>
        <v>52788.336422000008</v>
      </c>
      <c r="N92" s="61"/>
      <c r="O92" s="61"/>
      <c r="P92" s="61"/>
    </row>
    <row r="93" spans="1:16" s="61" customFormat="1">
      <c r="A93" s="65" t="s">
        <v>117</v>
      </c>
      <c r="B93" s="98"/>
      <c r="C93" s="98"/>
      <c r="D93" s="65" t="s">
        <v>374</v>
      </c>
      <c r="E93" s="57"/>
      <c r="F93" s="98"/>
      <c r="G93" s="98"/>
      <c r="H93" s="98"/>
      <c r="I93" s="98"/>
      <c r="J93" s="99"/>
      <c r="K93" s="100"/>
      <c r="L93" s="98"/>
      <c r="M93" s="98"/>
    </row>
    <row r="94" spans="1:16" s="61" customFormat="1" ht="16.8">
      <c r="A94" s="115" t="s">
        <v>378</v>
      </c>
      <c r="B94" s="116" t="s">
        <v>274</v>
      </c>
      <c r="C94" s="117">
        <v>87886</v>
      </c>
      <c r="D94" s="118" t="s">
        <v>304</v>
      </c>
      <c r="E94" s="119" t="s">
        <v>290</v>
      </c>
      <c r="F94" s="95"/>
      <c r="G94" s="95">
        <v>92.89</v>
      </c>
      <c r="H94" s="92">
        <f>G94+F94</f>
        <v>92.89</v>
      </c>
      <c r="I94" s="96"/>
      <c r="J94" s="95"/>
      <c r="K94" s="97"/>
      <c r="L94" s="95">
        <v>1780.0023956400003</v>
      </c>
      <c r="M94" s="92">
        <f>L94+K94</f>
        <v>1780.0023956400003</v>
      </c>
    </row>
    <row r="95" spans="1:16" s="61" customFormat="1" ht="25.2">
      <c r="A95" s="115" t="s">
        <v>379</v>
      </c>
      <c r="B95" s="116" t="s">
        <v>274</v>
      </c>
      <c r="C95" s="117">
        <v>90406</v>
      </c>
      <c r="D95" s="118" t="s">
        <v>305</v>
      </c>
      <c r="E95" s="119" t="s">
        <v>290</v>
      </c>
      <c r="F95" s="95"/>
      <c r="G95" s="95">
        <v>92.89</v>
      </c>
      <c r="H95" s="92">
        <f>G95+F95</f>
        <v>92.89</v>
      </c>
      <c r="I95" s="96"/>
      <c r="J95" s="95"/>
      <c r="K95" s="97"/>
      <c r="L95" s="95">
        <v>5205.9892105200006</v>
      </c>
      <c r="M95" s="92">
        <f>L95+K95</f>
        <v>5205.9892105200006</v>
      </c>
    </row>
    <row r="96" spans="1:16" s="139" customFormat="1" ht="12.75" customHeight="1">
      <c r="A96" s="140"/>
      <c r="B96" s="264" t="s">
        <v>422</v>
      </c>
      <c r="C96" s="265"/>
      <c r="D96" s="265"/>
      <c r="E96" s="265"/>
      <c r="F96" s="265"/>
      <c r="G96" s="265"/>
      <c r="H96" s="266"/>
      <c r="I96" s="141"/>
      <c r="J96" s="141"/>
      <c r="K96" s="141">
        <f>SUM(K94:K95)</f>
        <v>0</v>
      </c>
      <c r="L96" s="141">
        <f>SUM(L94:L95)</f>
        <v>6985.9916061600006</v>
      </c>
      <c r="M96" s="141">
        <f>SUM(M94:M95)</f>
        <v>6985.9916061600006</v>
      </c>
      <c r="N96" s="61"/>
      <c r="O96" s="61"/>
      <c r="P96" s="61"/>
    </row>
    <row r="97" spans="1:16" s="61" customFormat="1">
      <c r="A97" s="65" t="s">
        <v>117</v>
      </c>
      <c r="B97" s="98"/>
      <c r="C97" s="98"/>
      <c r="D97" s="65" t="s">
        <v>118</v>
      </c>
      <c r="E97" s="57"/>
      <c r="F97" s="98"/>
      <c r="G97" s="98"/>
      <c r="H97" s="98"/>
      <c r="I97" s="98"/>
      <c r="J97" s="99"/>
      <c r="K97" s="100"/>
      <c r="L97" s="98"/>
      <c r="M97" s="98"/>
    </row>
    <row r="98" spans="1:16" s="61" customFormat="1">
      <c r="A98" s="65" t="s">
        <v>119</v>
      </c>
      <c r="B98" s="98"/>
      <c r="C98" s="98"/>
      <c r="D98" s="65" t="s">
        <v>423</v>
      </c>
      <c r="E98" s="57"/>
      <c r="F98" s="98"/>
      <c r="G98" s="98"/>
      <c r="H98" s="98"/>
      <c r="I98" s="98"/>
      <c r="J98" s="99"/>
      <c r="K98" s="100"/>
      <c r="L98" s="98"/>
      <c r="M98" s="98"/>
    </row>
    <row r="99" spans="1:16" s="61" customFormat="1" ht="16.8">
      <c r="A99" s="17" t="s">
        <v>121</v>
      </c>
      <c r="B99" s="23" t="s">
        <v>26</v>
      </c>
      <c r="C99" s="126">
        <v>39022</v>
      </c>
      <c r="D99" s="68" t="s">
        <v>122</v>
      </c>
      <c r="E99" s="20" t="s">
        <v>123</v>
      </c>
      <c r="F99" s="95">
        <v>3</v>
      </c>
      <c r="G99" s="95"/>
      <c r="H99" s="92">
        <f>G99+F99</f>
        <v>3</v>
      </c>
      <c r="I99" s="96">
        <v>500</v>
      </c>
      <c r="J99" s="95">
        <v>655.80000000000007</v>
      </c>
      <c r="K99" s="97">
        <v>1967.4</v>
      </c>
      <c r="L99" s="95"/>
      <c r="M99" s="92">
        <f>L99+K99</f>
        <v>1967.4</v>
      </c>
    </row>
    <row r="100" spans="1:16" s="61" customFormat="1" ht="25.2">
      <c r="A100" s="17" t="s">
        <v>124</v>
      </c>
      <c r="B100" s="23" t="s">
        <v>32</v>
      </c>
      <c r="C100" s="126">
        <v>90820</v>
      </c>
      <c r="D100" s="68" t="s">
        <v>125</v>
      </c>
      <c r="E100" s="20" t="s">
        <v>123</v>
      </c>
      <c r="F100" s="95">
        <v>15</v>
      </c>
      <c r="G100" s="95"/>
      <c r="H100" s="92">
        <f>G100+F100</f>
        <v>15</v>
      </c>
      <c r="I100" s="96">
        <v>273</v>
      </c>
      <c r="J100" s="95">
        <v>358.0668</v>
      </c>
      <c r="K100" s="97">
        <v>5371.0020000000004</v>
      </c>
      <c r="L100" s="95"/>
      <c r="M100" s="92">
        <f>L100+K100</f>
        <v>5371.0020000000004</v>
      </c>
    </row>
    <row r="101" spans="1:16" s="61" customFormat="1" ht="25.2">
      <c r="A101" s="17" t="s">
        <v>126</v>
      </c>
      <c r="B101" s="23" t="s">
        <v>32</v>
      </c>
      <c r="C101" s="126">
        <v>90830</v>
      </c>
      <c r="D101" s="68" t="s">
        <v>127</v>
      </c>
      <c r="E101" s="20" t="s">
        <v>123</v>
      </c>
      <c r="F101" s="95">
        <v>9</v>
      </c>
      <c r="G101" s="95"/>
      <c r="H101" s="92">
        <f>G101+F101</f>
        <v>9</v>
      </c>
      <c r="I101" s="96">
        <v>106</v>
      </c>
      <c r="J101" s="95">
        <v>139.02960000000002</v>
      </c>
      <c r="K101" s="97">
        <v>1251.2664000000002</v>
      </c>
      <c r="L101" s="95"/>
      <c r="M101" s="92">
        <f>L101+K101</f>
        <v>1251.2664000000002</v>
      </c>
    </row>
    <row r="102" spans="1:16" s="61" customFormat="1" ht="25.2">
      <c r="A102" s="17" t="s">
        <v>128</v>
      </c>
      <c r="B102" s="23" t="s">
        <v>32</v>
      </c>
      <c r="C102" s="126">
        <v>90831</v>
      </c>
      <c r="D102" s="73" t="s">
        <v>129</v>
      </c>
      <c r="E102" s="20" t="s">
        <v>123</v>
      </c>
      <c r="F102" s="95">
        <v>15</v>
      </c>
      <c r="G102" s="95"/>
      <c r="H102" s="92">
        <f>G102+F102</f>
        <v>15</v>
      </c>
      <c r="I102" s="96">
        <v>93.5</v>
      </c>
      <c r="J102" s="95">
        <v>122.63460000000001</v>
      </c>
      <c r="K102" s="97">
        <v>1839.519</v>
      </c>
      <c r="L102" s="95"/>
      <c r="M102" s="92">
        <f>L102+K102</f>
        <v>1839.519</v>
      </c>
    </row>
    <row r="103" spans="1:16" s="139" customFormat="1" ht="12.75" customHeight="1">
      <c r="A103" s="140"/>
      <c r="B103" s="264" t="s">
        <v>424</v>
      </c>
      <c r="C103" s="265"/>
      <c r="D103" s="265"/>
      <c r="E103" s="265"/>
      <c r="F103" s="265"/>
      <c r="G103" s="265"/>
      <c r="H103" s="266"/>
      <c r="I103" s="141"/>
      <c r="J103" s="141"/>
      <c r="K103" s="141">
        <f>SUM(K99:K102)</f>
        <v>10429.187400000001</v>
      </c>
      <c r="L103" s="141">
        <f>SUM(L99:L102)</f>
        <v>0</v>
      </c>
      <c r="M103" s="141">
        <f>SUM(M99:M102)</f>
        <v>10429.187400000001</v>
      </c>
      <c r="N103" s="61"/>
      <c r="O103" s="61"/>
      <c r="P103" s="61"/>
    </row>
    <row r="104" spans="1:16" s="61" customFormat="1">
      <c r="A104" s="65" t="s">
        <v>130</v>
      </c>
      <c r="B104" s="98"/>
      <c r="C104" s="98"/>
      <c r="D104" s="65" t="s">
        <v>425</v>
      </c>
      <c r="E104" s="57"/>
      <c r="F104" s="98"/>
      <c r="G104" s="98"/>
      <c r="H104" s="98"/>
      <c r="I104" s="98"/>
      <c r="J104" s="99"/>
      <c r="K104" s="100"/>
      <c r="L104" s="98"/>
      <c r="M104" s="98"/>
    </row>
    <row r="105" spans="1:16" s="61" customFormat="1" ht="25.2">
      <c r="A105" s="115" t="s">
        <v>354</v>
      </c>
      <c r="B105" s="23" t="s">
        <v>32</v>
      </c>
      <c r="C105" s="126">
        <v>94559</v>
      </c>
      <c r="D105" s="68" t="s">
        <v>133</v>
      </c>
      <c r="E105" s="20" t="s">
        <v>28</v>
      </c>
      <c r="F105" s="95">
        <v>6</v>
      </c>
      <c r="G105" s="95"/>
      <c r="H105" s="92">
        <f>G105+F105</f>
        <v>6</v>
      </c>
      <c r="I105" s="96">
        <v>395</v>
      </c>
      <c r="J105" s="95">
        <v>518.08199999999999</v>
      </c>
      <c r="K105" s="97">
        <v>3108.4920000000002</v>
      </c>
      <c r="L105" s="95"/>
      <c r="M105" s="92">
        <f>L105+K105</f>
        <v>3108.4920000000002</v>
      </c>
    </row>
    <row r="106" spans="1:16" s="61" customFormat="1">
      <c r="A106" s="115" t="s">
        <v>355</v>
      </c>
      <c r="B106" s="23" t="s">
        <v>26</v>
      </c>
      <c r="C106" s="126">
        <v>10499</v>
      </c>
      <c r="D106" s="64" t="s">
        <v>135</v>
      </c>
      <c r="E106" s="20" t="s">
        <v>28</v>
      </c>
      <c r="F106" s="95">
        <v>6</v>
      </c>
      <c r="G106" s="95"/>
      <c r="H106" s="92">
        <f>G106+F106</f>
        <v>6</v>
      </c>
      <c r="I106" s="96">
        <v>80.5</v>
      </c>
      <c r="J106" s="95">
        <v>105.58380000000001</v>
      </c>
      <c r="K106" s="95">
        <v>633.50280000000009</v>
      </c>
      <c r="L106" s="95"/>
      <c r="M106" s="92">
        <f>L106+K106</f>
        <v>633.50280000000009</v>
      </c>
    </row>
    <row r="107" spans="1:16" s="61" customFormat="1">
      <c r="A107" s="115" t="s">
        <v>356</v>
      </c>
      <c r="B107" s="116" t="s">
        <v>274</v>
      </c>
      <c r="C107" s="117">
        <v>88325</v>
      </c>
      <c r="D107" s="118" t="s">
        <v>306</v>
      </c>
      <c r="E107" s="119" t="s">
        <v>279</v>
      </c>
      <c r="F107" s="95"/>
      <c r="G107" s="95">
        <v>16</v>
      </c>
      <c r="H107" s="92">
        <f>G107+F107</f>
        <v>16</v>
      </c>
      <c r="I107" s="96"/>
      <c r="J107" s="95"/>
      <c r="K107" s="95"/>
      <c r="L107" s="95">
        <v>435.66</v>
      </c>
      <c r="M107" s="92">
        <f>L107+K107</f>
        <v>435.66</v>
      </c>
    </row>
    <row r="108" spans="1:16" s="139" customFormat="1" ht="12.75" customHeight="1">
      <c r="A108" s="140"/>
      <c r="B108" s="264" t="s">
        <v>426</v>
      </c>
      <c r="C108" s="265"/>
      <c r="D108" s="265"/>
      <c r="E108" s="265"/>
      <c r="F108" s="265"/>
      <c r="G108" s="265"/>
      <c r="H108" s="266"/>
      <c r="I108" s="141"/>
      <c r="J108" s="141"/>
      <c r="K108" s="141">
        <f>SUM(K105:K107)</f>
        <v>3741.9948000000004</v>
      </c>
      <c r="L108" s="141">
        <f>SUM(L105:L107)</f>
        <v>435.66</v>
      </c>
      <c r="M108" s="141">
        <f>SUM(M105:M107)</f>
        <v>4177.6548000000003</v>
      </c>
      <c r="N108" s="61"/>
      <c r="O108" s="61"/>
      <c r="P108" s="61"/>
    </row>
    <row r="109" spans="1:16" s="61" customFormat="1">
      <c r="A109" s="121" t="s">
        <v>357</v>
      </c>
      <c r="B109" s="127"/>
      <c r="C109" s="127"/>
      <c r="D109" s="65" t="s">
        <v>320</v>
      </c>
      <c r="E109" s="57"/>
      <c r="F109" s="98"/>
      <c r="G109" s="98"/>
      <c r="H109" s="98"/>
      <c r="I109" s="98"/>
      <c r="J109" s="99"/>
      <c r="K109" s="100"/>
      <c r="L109" s="98"/>
      <c r="M109" s="98"/>
    </row>
    <row r="110" spans="1:16" s="61" customFormat="1" ht="16.8">
      <c r="A110" s="128" t="s">
        <v>358</v>
      </c>
      <c r="B110" s="116" t="s">
        <v>274</v>
      </c>
      <c r="C110" s="117">
        <v>93197</v>
      </c>
      <c r="D110" s="118" t="s">
        <v>321</v>
      </c>
      <c r="E110" s="119" t="s">
        <v>291</v>
      </c>
      <c r="F110" s="95"/>
      <c r="G110" s="95">
        <v>17.25</v>
      </c>
      <c r="H110" s="92">
        <f>G110+F110</f>
        <v>17.25</v>
      </c>
      <c r="I110" s="96"/>
      <c r="J110" s="95"/>
      <c r="K110" s="95"/>
      <c r="L110" s="95">
        <v>1678.1036670000001</v>
      </c>
      <c r="M110" s="92">
        <f>L110+K110</f>
        <v>1678.1036670000001</v>
      </c>
    </row>
    <row r="111" spans="1:16" s="61" customFormat="1" ht="16.8">
      <c r="A111" s="128" t="s">
        <v>359</v>
      </c>
      <c r="B111" s="116" t="s">
        <v>274</v>
      </c>
      <c r="C111" s="117">
        <v>93188</v>
      </c>
      <c r="D111" s="118" t="s">
        <v>322</v>
      </c>
      <c r="E111" s="119" t="s">
        <v>291</v>
      </c>
      <c r="F111" s="95"/>
      <c r="G111" s="95">
        <v>3.6</v>
      </c>
      <c r="H111" s="92">
        <f>G111+F111</f>
        <v>3.6</v>
      </c>
      <c r="I111" s="96"/>
      <c r="J111" s="95"/>
      <c r="K111" s="95"/>
      <c r="L111" s="95">
        <v>302.5231632</v>
      </c>
      <c r="M111" s="92">
        <f>L111+K111</f>
        <v>302.5231632</v>
      </c>
    </row>
    <row r="112" spans="1:16" s="139" customFormat="1" ht="12.75" customHeight="1">
      <c r="A112" s="140"/>
      <c r="B112" s="264" t="s">
        <v>427</v>
      </c>
      <c r="C112" s="265"/>
      <c r="D112" s="265"/>
      <c r="E112" s="265"/>
      <c r="F112" s="265"/>
      <c r="G112" s="265"/>
      <c r="H112" s="266"/>
      <c r="I112" s="141"/>
      <c r="J112" s="141"/>
      <c r="K112" s="141">
        <f>SUM(K110:K111)</f>
        <v>0</v>
      </c>
      <c r="L112" s="141">
        <f>SUM(L110:L111)</f>
        <v>1980.6268302000001</v>
      </c>
      <c r="M112" s="141">
        <f>SUM(M110:M111)</f>
        <v>1980.6268302000001</v>
      </c>
      <c r="N112" s="61"/>
      <c r="O112" s="61"/>
      <c r="P112" s="61"/>
    </row>
    <row r="113" spans="1:16" s="61" customFormat="1">
      <c r="A113" s="65" t="s">
        <v>136</v>
      </c>
      <c r="B113" s="98"/>
      <c r="C113" s="98"/>
      <c r="D113" s="65" t="s">
        <v>428</v>
      </c>
      <c r="E113" s="57"/>
      <c r="F113" s="98"/>
      <c r="G113" s="98"/>
      <c r="H113" s="98"/>
      <c r="I113" s="98"/>
      <c r="J113" s="99"/>
      <c r="K113" s="100"/>
      <c r="L113" s="98"/>
      <c r="M113" s="98"/>
    </row>
    <row r="114" spans="1:16" s="61" customFormat="1" ht="16.8">
      <c r="A114" s="17" t="s">
        <v>138</v>
      </c>
      <c r="B114" s="23" t="s">
        <v>32</v>
      </c>
      <c r="C114" s="126">
        <v>88489</v>
      </c>
      <c r="D114" s="64" t="s">
        <v>139</v>
      </c>
      <c r="E114" s="20" t="s">
        <v>28</v>
      </c>
      <c r="F114" s="95">
        <v>310.45999999999998</v>
      </c>
      <c r="G114" s="95"/>
      <c r="H114" s="92">
        <f>G114+F114</f>
        <v>310.45999999999998</v>
      </c>
      <c r="I114" s="96">
        <v>12</v>
      </c>
      <c r="J114" s="95">
        <v>15.7392</v>
      </c>
      <c r="K114" s="97">
        <v>4886.3920319999997</v>
      </c>
      <c r="L114" s="95"/>
      <c r="M114" s="92">
        <f>L114+K114</f>
        <v>4886.3920319999997</v>
      </c>
    </row>
    <row r="115" spans="1:16" s="61" customFormat="1" ht="16.8">
      <c r="A115" s="17" t="s">
        <v>140</v>
      </c>
      <c r="B115" s="23" t="s">
        <v>32</v>
      </c>
      <c r="C115" s="126">
        <v>102219</v>
      </c>
      <c r="D115" s="64" t="s">
        <v>141</v>
      </c>
      <c r="E115" s="20" t="s">
        <v>28</v>
      </c>
      <c r="F115" s="95">
        <v>49.14</v>
      </c>
      <c r="G115" s="95"/>
      <c r="H115" s="92">
        <f>G115+F115</f>
        <v>49.14</v>
      </c>
      <c r="I115" s="96">
        <v>14</v>
      </c>
      <c r="J115" s="95">
        <v>18.362400000000001</v>
      </c>
      <c r="K115" s="95">
        <v>902.32833600000004</v>
      </c>
      <c r="L115" s="95"/>
      <c r="M115" s="92">
        <f>L115+K115</f>
        <v>902.32833600000004</v>
      </c>
    </row>
    <row r="116" spans="1:16" s="61" customFormat="1" ht="16.8">
      <c r="A116" s="115" t="s">
        <v>360</v>
      </c>
      <c r="B116" s="23" t="s">
        <v>32</v>
      </c>
      <c r="C116" s="126">
        <v>100751</v>
      </c>
      <c r="D116" s="64" t="s">
        <v>143</v>
      </c>
      <c r="E116" s="20" t="s">
        <v>28</v>
      </c>
      <c r="F116" s="95">
        <v>12</v>
      </c>
      <c r="G116" s="95"/>
      <c r="H116" s="92">
        <f>G116+F116</f>
        <v>12</v>
      </c>
      <c r="I116" s="96">
        <v>39</v>
      </c>
      <c r="J116" s="95">
        <v>51.152400000000007</v>
      </c>
      <c r="K116" s="95">
        <v>613.82880000000011</v>
      </c>
      <c r="L116" s="95"/>
      <c r="M116" s="92">
        <f>L116+K116</f>
        <v>613.82880000000011</v>
      </c>
    </row>
    <row r="117" spans="1:16" s="139" customFormat="1" ht="12.75" customHeight="1">
      <c r="A117" s="140"/>
      <c r="B117" s="264" t="s">
        <v>429</v>
      </c>
      <c r="C117" s="265"/>
      <c r="D117" s="265"/>
      <c r="E117" s="265"/>
      <c r="F117" s="265"/>
      <c r="G117" s="265"/>
      <c r="H117" s="266"/>
      <c r="I117" s="141"/>
      <c r="J117" s="141"/>
      <c r="K117" s="141">
        <f>SUM(K114:K116)</f>
        <v>6402.5491680000005</v>
      </c>
      <c r="L117" s="141">
        <f>SUM(L114:L116)</f>
        <v>0</v>
      </c>
      <c r="M117" s="141">
        <f>SUM(M114:M116)</f>
        <v>6402.5491680000005</v>
      </c>
      <c r="N117" s="61"/>
      <c r="O117" s="61"/>
      <c r="P117" s="61"/>
    </row>
    <row r="118" spans="1:16" s="61" customFormat="1">
      <c r="A118" s="65" t="s">
        <v>381</v>
      </c>
      <c r="B118" s="98"/>
      <c r="C118" s="98"/>
      <c r="D118" s="65" t="s">
        <v>380</v>
      </c>
      <c r="E118" s="57"/>
      <c r="F118" s="98"/>
      <c r="G118" s="98"/>
      <c r="H118" s="98"/>
      <c r="I118" s="98"/>
      <c r="J118" s="99"/>
      <c r="K118" s="100"/>
      <c r="L118" s="98"/>
      <c r="M118" s="98"/>
    </row>
    <row r="119" spans="1:16" s="61" customFormat="1">
      <c r="A119" s="115" t="s">
        <v>382</v>
      </c>
      <c r="B119" s="116" t="s">
        <v>274</v>
      </c>
      <c r="C119" s="117">
        <v>88484</v>
      </c>
      <c r="D119" s="118" t="s">
        <v>307</v>
      </c>
      <c r="E119" s="119" t="s">
        <v>290</v>
      </c>
      <c r="F119" s="95"/>
      <c r="G119" s="95">
        <v>92.89</v>
      </c>
      <c r="H119" s="92">
        <f>G119+F119</f>
        <v>92.89</v>
      </c>
      <c r="I119" s="96"/>
      <c r="J119" s="95"/>
      <c r="K119" s="95"/>
      <c r="L119" s="95">
        <v>355.76870000000002</v>
      </c>
      <c r="M119" s="92">
        <f>L119+K119</f>
        <v>355.76870000000002</v>
      </c>
    </row>
    <row r="120" spans="1:16" s="61" customFormat="1" ht="16.8">
      <c r="A120" s="115" t="s">
        <v>383</v>
      </c>
      <c r="B120" s="116" t="s">
        <v>274</v>
      </c>
      <c r="C120" s="117">
        <v>88488</v>
      </c>
      <c r="D120" s="118" t="s">
        <v>308</v>
      </c>
      <c r="E120" s="119" t="s">
        <v>290</v>
      </c>
      <c r="F120" s="95"/>
      <c r="G120" s="95">
        <v>92.89</v>
      </c>
      <c r="H120" s="92">
        <f>G120+F120</f>
        <v>92.89</v>
      </c>
      <c r="I120" s="96"/>
      <c r="J120" s="95"/>
      <c r="K120" s="95"/>
      <c r="L120" s="95">
        <v>2162.4792000000002</v>
      </c>
      <c r="M120" s="92">
        <f>L120+K120</f>
        <v>2162.4792000000002</v>
      </c>
    </row>
    <row r="121" spans="1:16" s="139" customFormat="1" ht="12.75" customHeight="1">
      <c r="A121" s="140"/>
      <c r="B121" s="264" t="s">
        <v>430</v>
      </c>
      <c r="C121" s="265"/>
      <c r="D121" s="265"/>
      <c r="E121" s="265"/>
      <c r="F121" s="265"/>
      <c r="G121" s="265"/>
      <c r="H121" s="266"/>
      <c r="I121" s="141"/>
      <c r="J121" s="141"/>
      <c r="K121" s="141">
        <f>SUM(K119:K120)</f>
        <v>0</v>
      </c>
      <c r="L121" s="141">
        <f>SUM(L119:L120)</f>
        <v>2518.2479000000003</v>
      </c>
      <c r="M121" s="141">
        <f>SUM(M119:M120)</f>
        <v>2518.2479000000003</v>
      </c>
      <c r="N121" s="61"/>
      <c r="O121" s="61"/>
      <c r="P121" s="61"/>
    </row>
    <row r="122" spans="1:16" s="61" customFormat="1">
      <c r="A122" s="65" t="s">
        <v>144</v>
      </c>
      <c r="B122" s="98"/>
      <c r="C122" s="98"/>
      <c r="D122" s="65" t="s">
        <v>145</v>
      </c>
      <c r="E122" s="57"/>
      <c r="F122" s="98"/>
      <c r="G122" s="98"/>
      <c r="H122" s="98"/>
      <c r="I122" s="98"/>
      <c r="J122" s="99"/>
      <c r="K122" s="100"/>
      <c r="L122" s="98"/>
      <c r="M122" s="98"/>
    </row>
    <row r="123" spans="1:16" s="61" customFormat="1" ht="16.8">
      <c r="A123" s="17" t="s">
        <v>146</v>
      </c>
      <c r="B123" s="23" t="s">
        <v>32</v>
      </c>
      <c r="C123" s="126">
        <v>94495</v>
      </c>
      <c r="D123" s="73" t="s">
        <v>251</v>
      </c>
      <c r="E123" s="20" t="s">
        <v>123</v>
      </c>
      <c r="F123" s="95">
        <v>14</v>
      </c>
      <c r="G123" s="95"/>
      <c r="H123" s="92">
        <f t="shared" ref="H123:H134" si="8">G123+F123</f>
        <v>14</v>
      </c>
      <c r="I123" s="96">
        <v>64.5</v>
      </c>
      <c r="J123" s="95">
        <v>84.598200000000006</v>
      </c>
      <c r="K123" s="97">
        <v>1184.3748000000001</v>
      </c>
      <c r="L123" s="95"/>
      <c r="M123" s="92">
        <f t="shared" ref="M123:M134" si="9">L123+K123</f>
        <v>1184.3748000000001</v>
      </c>
    </row>
    <row r="124" spans="1:16" s="61" customFormat="1" ht="16.8">
      <c r="A124" s="17" t="s">
        <v>148</v>
      </c>
      <c r="B124" s="23" t="s">
        <v>32</v>
      </c>
      <c r="C124" s="126">
        <v>94490</v>
      </c>
      <c r="D124" s="73" t="s">
        <v>263</v>
      </c>
      <c r="E124" s="20" t="s">
        <v>123</v>
      </c>
      <c r="F124" s="95">
        <v>10</v>
      </c>
      <c r="G124" s="95"/>
      <c r="H124" s="92">
        <f t="shared" si="8"/>
        <v>10</v>
      </c>
      <c r="I124" s="96">
        <v>61</v>
      </c>
      <c r="J124" s="95">
        <v>80.007600000000011</v>
      </c>
      <c r="K124" s="95">
        <v>800.07600000000014</v>
      </c>
      <c r="L124" s="95"/>
      <c r="M124" s="92">
        <f t="shared" si="9"/>
        <v>800.07600000000014</v>
      </c>
    </row>
    <row r="125" spans="1:16" s="61" customFormat="1" ht="25.2">
      <c r="A125" s="17" t="s">
        <v>150</v>
      </c>
      <c r="B125" s="23" t="s">
        <v>32</v>
      </c>
      <c r="C125" s="126">
        <v>102623</v>
      </c>
      <c r="D125" s="73" t="s">
        <v>151</v>
      </c>
      <c r="E125" s="20" t="s">
        <v>123</v>
      </c>
      <c r="F125" s="95">
        <v>2</v>
      </c>
      <c r="G125" s="95"/>
      <c r="H125" s="92">
        <f t="shared" si="8"/>
        <v>2</v>
      </c>
      <c r="I125" s="96">
        <v>775</v>
      </c>
      <c r="J125" s="95">
        <v>1016.4900000000001</v>
      </c>
      <c r="K125" s="97">
        <v>2032.9800000000002</v>
      </c>
      <c r="L125" s="95"/>
      <c r="M125" s="92">
        <f t="shared" si="9"/>
        <v>2032.9800000000002</v>
      </c>
    </row>
    <row r="126" spans="1:16" s="61" customFormat="1" ht="16.8">
      <c r="A126" s="17" t="s">
        <v>152</v>
      </c>
      <c r="B126" s="23" t="s">
        <v>32</v>
      </c>
      <c r="C126" s="126">
        <v>86884</v>
      </c>
      <c r="D126" s="73" t="s">
        <v>262</v>
      </c>
      <c r="E126" s="20" t="s">
        <v>123</v>
      </c>
      <c r="F126" s="95">
        <v>700</v>
      </c>
      <c r="G126" s="95"/>
      <c r="H126" s="92">
        <f t="shared" si="8"/>
        <v>700</v>
      </c>
      <c r="I126" s="96">
        <v>1.55</v>
      </c>
      <c r="J126" s="95">
        <v>2.0329800000000002</v>
      </c>
      <c r="K126" s="97">
        <v>1423.0860000000002</v>
      </c>
      <c r="L126" s="95"/>
      <c r="M126" s="92">
        <f t="shared" si="9"/>
        <v>1423.0860000000002</v>
      </c>
    </row>
    <row r="127" spans="1:16" s="61" customFormat="1" ht="16.8">
      <c r="A127" s="17" t="s">
        <v>154</v>
      </c>
      <c r="B127" s="23" t="s">
        <v>32</v>
      </c>
      <c r="C127" s="126">
        <v>89402</v>
      </c>
      <c r="D127" s="64" t="s">
        <v>155</v>
      </c>
      <c r="E127" s="20" t="s">
        <v>34</v>
      </c>
      <c r="F127" s="95">
        <v>13</v>
      </c>
      <c r="G127" s="95"/>
      <c r="H127" s="92">
        <f t="shared" si="8"/>
        <v>13</v>
      </c>
      <c r="I127" s="96">
        <v>8.5</v>
      </c>
      <c r="J127" s="95">
        <v>11.1486</v>
      </c>
      <c r="K127" s="95">
        <v>144.93180000000001</v>
      </c>
      <c r="L127" s="95"/>
      <c r="M127" s="92">
        <f t="shared" si="9"/>
        <v>144.93180000000001</v>
      </c>
    </row>
    <row r="128" spans="1:16" s="61" customFormat="1" ht="16.8">
      <c r="A128" s="17" t="s">
        <v>156</v>
      </c>
      <c r="B128" s="23" t="s">
        <v>32</v>
      </c>
      <c r="C128" s="126">
        <v>89403</v>
      </c>
      <c r="D128" s="64" t="s">
        <v>157</v>
      </c>
      <c r="E128" s="20" t="s">
        <v>34</v>
      </c>
      <c r="F128" s="95">
        <v>48</v>
      </c>
      <c r="G128" s="95"/>
      <c r="H128" s="92">
        <f t="shared" si="8"/>
        <v>48</v>
      </c>
      <c r="I128" s="96">
        <v>14</v>
      </c>
      <c r="J128" s="95">
        <v>18.362400000000001</v>
      </c>
      <c r="K128" s="97">
        <v>881.39520000000005</v>
      </c>
      <c r="L128" s="95"/>
      <c r="M128" s="92">
        <f t="shared" si="9"/>
        <v>881.39520000000005</v>
      </c>
    </row>
    <row r="129" spans="1:16" s="61" customFormat="1" ht="16.8">
      <c r="A129" s="17" t="s">
        <v>158</v>
      </c>
      <c r="B129" s="23" t="s">
        <v>32</v>
      </c>
      <c r="C129" s="126">
        <v>89413</v>
      </c>
      <c r="D129" s="68" t="s">
        <v>159</v>
      </c>
      <c r="E129" s="20" t="s">
        <v>123</v>
      </c>
      <c r="F129" s="95">
        <v>20</v>
      </c>
      <c r="G129" s="95"/>
      <c r="H129" s="92">
        <f t="shared" si="8"/>
        <v>20</v>
      </c>
      <c r="I129" s="96">
        <v>9</v>
      </c>
      <c r="J129" s="95">
        <v>11.804400000000001</v>
      </c>
      <c r="K129" s="95">
        <v>236.08800000000002</v>
      </c>
      <c r="L129" s="95"/>
      <c r="M129" s="92">
        <f t="shared" si="9"/>
        <v>236.08800000000002</v>
      </c>
    </row>
    <row r="130" spans="1:16" s="61" customFormat="1" ht="16.8">
      <c r="A130" s="17" t="s">
        <v>160</v>
      </c>
      <c r="B130" s="23" t="s">
        <v>32</v>
      </c>
      <c r="C130" s="126">
        <v>89362</v>
      </c>
      <c r="D130" s="64" t="s">
        <v>161</v>
      </c>
      <c r="E130" s="20" t="s">
        <v>123</v>
      </c>
      <c r="F130" s="95">
        <v>4</v>
      </c>
      <c r="G130" s="95"/>
      <c r="H130" s="92">
        <f t="shared" si="8"/>
        <v>4</v>
      </c>
      <c r="I130" s="96">
        <v>6</v>
      </c>
      <c r="J130" s="95">
        <v>7.8696000000000002</v>
      </c>
      <c r="K130" s="95">
        <v>31.478400000000001</v>
      </c>
      <c r="L130" s="95"/>
      <c r="M130" s="92">
        <f t="shared" si="9"/>
        <v>31.478400000000001</v>
      </c>
    </row>
    <row r="131" spans="1:16" s="61" customFormat="1" ht="16.8">
      <c r="A131" s="17" t="s">
        <v>162</v>
      </c>
      <c r="B131" s="23" t="s">
        <v>32</v>
      </c>
      <c r="C131" s="126">
        <v>89395</v>
      </c>
      <c r="D131" s="64" t="s">
        <v>163</v>
      </c>
      <c r="E131" s="20" t="s">
        <v>123</v>
      </c>
      <c r="F131" s="95">
        <v>22</v>
      </c>
      <c r="G131" s="95"/>
      <c r="H131" s="92">
        <f t="shared" si="8"/>
        <v>22</v>
      </c>
      <c r="I131" s="96">
        <v>7</v>
      </c>
      <c r="J131" s="95">
        <v>9.1812000000000005</v>
      </c>
      <c r="K131" s="95">
        <v>201.9864</v>
      </c>
      <c r="L131" s="95"/>
      <c r="M131" s="92">
        <f t="shared" si="9"/>
        <v>201.9864</v>
      </c>
    </row>
    <row r="132" spans="1:16" s="61" customFormat="1" ht="25.2">
      <c r="A132" s="17" t="s">
        <v>164</v>
      </c>
      <c r="B132" s="23" t="s">
        <v>32</v>
      </c>
      <c r="C132" s="126">
        <v>89366</v>
      </c>
      <c r="D132" s="68" t="s">
        <v>165</v>
      </c>
      <c r="E132" s="20" t="s">
        <v>123</v>
      </c>
      <c r="F132" s="95">
        <v>20</v>
      </c>
      <c r="G132" s="95"/>
      <c r="H132" s="92">
        <f t="shared" si="8"/>
        <v>20</v>
      </c>
      <c r="I132" s="96">
        <v>10</v>
      </c>
      <c r="J132" s="95">
        <v>13.116000000000001</v>
      </c>
      <c r="K132" s="95">
        <v>262.32000000000005</v>
      </c>
      <c r="L132" s="95"/>
      <c r="M132" s="92">
        <f t="shared" si="9"/>
        <v>262.32000000000005</v>
      </c>
    </row>
    <row r="133" spans="1:16" s="61" customFormat="1" ht="16.8">
      <c r="A133" s="17" t="s">
        <v>166</v>
      </c>
      <c r="B133" s="23" t="s">
        <v>26</v>
      </c>
      <c r="C133" s="126">
        <v>3538</v>
      </c>
      <c r="D133" s="64" t="s">
        <v>167</v>
      </c>
      <c r="E133" s="20" t="s">
        <v>123</v>
      </c>
      <c r="F133" s="95">
        <v>10</v>
      </c>
      <c r="G133" s="95"/>
      <c r="H133" s="92">
        <f t="shared" si="8"/>
        <v>10</v>
      </c>
      <c r="I133" s="96">
        <v>6</v>
      </c>
      <c r="J133" s="95">
        <v>7.8696000000000002</v>
      </c>
      <c r="K133" s="95">
        <v>78.695999999999998</v>
      </c>
      <c r="L133" s="95"/>
      <c r="M133" s="92">
        <f t="shared" si="9"/>
        <v>78.695999999999998</v>
      </c>
    </row>
    <row r="134" spans="1:16" s="61" customFormat="1" ht="25.2">
      <c r="A134" s="17" t="s">
        <v>168</v>
      </c>
      <c r="B134" s="23" t="s">
        <v>32</v>
      </c>
      <c r="C134" s="126">
        <v>94651</v>
      </c>
      <c r="D134" s="73" t="s">
        <v>169</v>
      </c>
      <c r="E134" s="20" t="s">
        <v>34</v>
      </c>
      <c r="F134" s="95">
        <v>18</v>
      </c>
      <c r="G134" s="95"/>
      <c r="H134" s="92">
        <f t="shared" si="8"/>
        <v>18</v>
      </c>
      <c r="I134" s="96">
        <v>22.5</v>
      </c>
      <c r="J134" s="95">
        <v>29.511000000000003</v>
      </c>
      <c r="K134" s="95">
        <v>531.19800000000009</v>
      </c>
      <c r="L134" s="95"/>
      <c r="M134" s="92">
        <f t="shared" si="9"/>
        <v>531.19800000000009</v>
      </c>
    </row>
    <row r="135" spans="1:16" s="139" customFormat="1" ht="12.75" customHeight="1">
      <c r="A135" s="140"/>
      <c r="B135" s="264" t="s">
        <v>431</v>
      </c>
      <c r="C135" s="265"/>
      <c r="D135" s="265"/>
      <c r="E135" s="265"/>
      <c r="F135" s="265"/>
      <c r="G135" s="265"/>
      <c r="H135" s="266"/>
      <c r="I135" s="141"/>
      <c r="J135" s="141"/>
      <c r="K135" s="141">
        <f>SUM(K123:K134)</f>
        <v>7808.6106</v>
      </c>
      <c r="L135" s="141">
        <f>SUM(L123:L134)</f>
        <v>0</v>
      </c>
      <c r="M135" s="141">
        <f>SUM(M123:M134)</f>
        <v>7808.6106</v>
      </c>
      <c r="N135" s="61"/>
      <c r="O135" s="61"/>
      <c r="P135" s="61"/>
    </row>
    <row r="136" spans="1:16" s="61" customFormat="1">
      <c r="A136" s="65" t="s">
        <v>170</v>
      </c>
      <c r="B136" s="98"/>
      <c r="C136" s="98"/>
      <c r="D136" s="65" t="s">
        <v>432</v>
      </c>
      <c r="E136" s="57"/>
      <c r="F136" s="98"/>
      <c r="G136" s="98"/>
      <c r="H136" s="98"/>
      <c r="I136" s="98"/>
      <c r="J136" s="99"/>
      <c r="K136" s="100"/>
      <c r="L136" s="98"/>
      <c r="M136" s="98"/>
    </row>
    <row r="137" spans="1:16" s="61" customFormat="1" ht="25.2">
      <c r="A137" s="17" t="s">
        <v>172</v>
      </c>
      <c r="B137" s="23" t="s">
        <v>32</v>
      </c>
      <c r="C137" s="126">
        <v>89711</v>
      </c>
      <c r="D137" s="68" t="s">
        <v>173</v>
      </c>
      <c r="E137" s="20" t="s">
        <v>34</v>
      </c>
      <c r="F137" s="95">
        <v>36</v>
      </c>
      <c r="G137" s="95"/>
      <c r="H137" s="92">
        <f t="shared" ref="H137:H148" si="10">G137+F137</f>
        <v>36</v>
      </c>
      <c r="I137" s="96">
        <v>15</v>
      </c>
      <c r="J137" s="95">
        <v>19.674000000000003</v>
      </c>
      <c r="K137" s="95">
        <v>708.26400000000012</v>
      </c>
      <c r="L137" s="95"/>
      <c r="M137" s="92">
        <f t="shared" ref="M137:M148" si="11">L137+K137</f>
        <v>708.26400000000012</v>
      </c>
    </row>
    <row r="138" spans="1:16" s="61" customFormat="1" ht="16.8">
      <c r="A138" s="17" t="s">
        <v>174</v>
      </c>
      <c r="B138" s="23" t="s">
        <v>32</v>
      </c>
      <c r="C138" s="126">
        <v>89712</v>
      </c>
      <c r="D138" s="68" t="s">
        <v>175</v>
      </c>
      <c r="E138" s="20" t="s">
        <v>34</v>
      </c>
      <c r="F138" s="95">
        <v>24</v>
      </c>
      <c r="G138" s="95"/>
      <c r="H138" s="92">
        <f t="shared" si="10"/>
        <v>24</v>
      </c>
      <c r="I138" s="96">
        <v>16.5</v>
      </c>
      <c r="J138" s="95">
        <v>21.641400000000001</v>
      </c>
      <c r="K138" s="95">
        <v>519.39359999999999</v>
      </c>
      <c r="L138" s="95"/>
      <c r="M138" s="92">
        <f t="shared" si="11"/>
        <v>519.39359999999999</v>
      </c>
    </row>
    <row r="139" spans="1:16" s="61" customFormat="1" ht="16.8">
      <c r="A139" s="17" t="s">
        <v>176</v>
      </c>
      <c r="B139" s="23" t="s">
        <v>32</v>
      </c>
      <c r="C139" s="126">
        <v>89714</v>
      </c>
      <c r="D139" s="68" t="s">
        <v>177</v>
      </c>
      <c r="E139" s="20" t="s">
        <v>34</v>
      </c>
      <c r="F139" s="95">
        <v>70</v>
      </c>
      <c r="G139" s="95"/>
      <c r="H139" s="92">
        <f t="shared" si="10"/>
        <v>70</v>
      </c>
      <c r="I139" s="96">
        <v>32</v>
      </c>
      <c r="J139" s="95">
        <v>41.971200000000003</v>
      </c>
      <c r="K139" s="97">
        <v>2937.9840000000004</v>
      </c>
      <c r="L139" s="95"/>
      <c r="M139" s="92">
        <f t="shared" si="11"/>
        <v>2937.9840000000004</v>
      </c>
    </row>
    <row r="140" spans="1:16" s="61" customFormat="1" ht="16.8">
      <c r="A140" s="17" t="s">
        <v>178</v>
      </c>
      <c r="B140" s="23" t="s">
        <v>26</v>
      </c>
      <c r="C140" s="126">
        <v>20144</v>
      </c>
      <c r="D140" s="73" t="s">
        <v>261</v>
      </c>
      <c r="E140" s="20" t="s">
        <v>123</v>
      </c>
      <c r="F140" s="95">
        <v>3</v>
      </c>
      <c r="G140" s="95"/>
      <c r="H140" s="92">
        <f t="shared" si="10"/>
        <v>3</v>
      </c>
      <c r="I140" s="96">
        <v>44.5</v>
      </c>
      <c r="J140" s="95">
        <v>58.366200000000006</v>
      </c>
      <c r="K140" s="95">
        <v>175.09860000000003</v>
      </c>
      <c r="L140" s="95"/>
      <c r="M140" s="92">
        <f t="shared" si="11"/>
        <v>175.09860000000003</v>
      </c>
    </row>
    <row r="141" spans="1:16" s="61" customFormat="1">
      <c r="A141" s="17" t="s">
        <v>180</v>
      </c>
      <c r="B141" s="23" t="s">
        <v>26</v>
      </c>
      <c r="C141" s="126">
        <v>3659</v>
      </c>
      <c r="D141" s="73" t="s">
        <v>260</v>
      </c>
      <c r="E141" s="20" t="s">
        <v>123</v>
      </c>
      <c r="F141" s="95">
        <v>13</v>
      </c>
      <c r="G141" s="95"/>
      <c r="H141" s="92">
        <f t="shared" si="10"/>
        <v>13</v>
      </c>
      <c r="I141" s="96">
        <v>19</v>
      </c>
      <c r="J141" s="95">
        <v>24.920400000000001</v>
      </c>
      <c r="K141" s="95">
        <v>323.96519999999998</v>
      </c>
      <c r="L141" s="95"/>
      <c r="M141" s="92">
        <f t="shared" si="11"/>
        <v>323.96519999999998</v>
      </c>
    </row>
    <row r="142" spans="1:16" s="61" customFormat="1" ht="16.8">
      <c r="A142" s="17" t="s">
        <v>182</v>
      </c>
      <c r="B142" s="23" t="s">
        <v>26</v>
      </c>
      <c r="C142" s="126">
        <v>20157</v>
      </c>
      <c r="D142" s="64" t="s">
        <v>183</v>
      </c>
      <c r="E142" s="20" t="s">
        <v>123</v>
      </c>
      <c r="F142" s="95">
        <v>20</v>
      </c>
      <c r="G142" s="95"/>
      <c r="H142" s="92">
        <f t="shared" si="10"/>
        <v>20</v>
      </c>
      <c r="I142" s="96">
        <v>28</v>
      </c>
      <c r="J142" s="95">
        <v>36.724800000000002</v>
      </c>
      <c r="K142" s="97">
        <v>734.49600000000009</v>
      </c>
      <c r="L142" s="95"/>
      <c r="M142" s="92">
        <f t="shared" si="11"/>
        <v>734.49600000000009</v>
      </c>
    </row>
    <row r="143" spans="1:16" s="61" customFormat="1" ht="16.8">
      <c r="A143" s="17" t="s">
        <v>184</v>
      </c>
      <c r="B143" s="23" t="s">
        <v>26</v>
      </c>
      <c r="C143" s="126">
        <v>20154</v>
      </c>
      <c r="D143" s="64" t="s">
        <v>185</v>
      </c>
      <c r="E143" s="20" t="s">
        <v>123</v>
      </c>
      <c r="F143" s="95">
        <v>10</v>
      </c>
      <c r="G143" s="95"/>
      <c r="H143" s="92">
        <f t="shared" si="10"/>
        <v>10</v>
      </c>
      <c r="I143" s="96">
        <v>7</v>
      </c>
      <c r="J143" s="95">
        <v>9.1812000000000005</v>
      </c>
      <c r="K143" s="95">
        <v>91.812000000000012</v>
      </c>
      <c r="L143" s="95"/>
      <c r="M143" s="92">
        <f t="shared" si="11"/>
        <v>91.812000000000012</v>
      </c>
    </row>
    <row r="144" spans="1:16" s="61" customFormat="1" ht="25.2">
      <c r="A144" s="17" t="s">
        <v>186</v>
      </c>
      <c r="B144" s="23" t="s">
        <v>32</v>
      </c>
      <c r="C144" s="126">
        <v>89707</v>
      </c>
      <c r="D144" s="73" t="s">
        <v>187</v>
      </c>
      <c r="E144" s="20" t="s">
        <v>123</v>
      </c>
      <c r="F144" s="95">
        <v>17</v>
      </c>
      <c r="G144" s="95"/>
      <c r="H144" s="92">
        <f t="shared" si="10"/>
        <v>17</v>
      </c>
      <c r="I144" s="96">
        <v>35.5</v>
      </c>
      <c r="J144" s="95">
        <v>46.561800000000005</v>
      </c>
      <c r="K144" s="97">
        <v>791.55060000000003</v>
      </c>
      <c r="L144" s="95"/>
      <c r="M144" s="92">
        <f t="shared" si="11"/>
        <v>791.55060000000003</v>
      </c>
    </row>
    <row r="145" spans="1:16" s="61" customFormat="1" ht="16.8">
      <c r="A145" s="17" t="s">
        <v>188</v>
      </c>
      <c r="B145" s="23" t="s">
        <v>26</v>
      </c>
      <c r="C145" s="126">
        <v>20151</v>
      </c>
      <c r="D145" s="64" t="s">
        <v>189</v>
      </c>
      <c r="E145" s="20" t="s">
        <v>123</v>
      </c>
      <c r="F145" s="95">
        <v>12</v>
      </c>
      <c r="G145" s="95"/>
      <c r="H145" s="92">
        <f t="shared" si="10"/>
        <v>12</v>
      </c>
      <c r="I145" s="96">
        <v>20</v>
      </c>
      <c r="J145" s="95">
        <v>26.232000000000003</v>
      </c>
      <c r="K145" s="95">
        <v>314.78400000000005</v>
      </c>
      <c r="L145" s="95"/>
      <c r="M145" s="92">
        <f t="shared" si="11"/>
        <v>314.78400000000005</v>
      </c>
    </row>
    <row r="146" spans="1:16" s="61" customFormat="1" ht="16.8">
      <c r="A146" s="17" t="s">
        <v>190</v>
      </c>
      <c r="B146" s="23" t="s">
        <v>364</v>
      </c>
      <c r="C146" s="126">
        <v>111002</v>
      </c>
      <c r="D146" s="73" t="s">
        <v>259</v>
      </c>
      <c r="E146" s="20" t="s">
        <v>193</v>
      </c>
      <c r="F146" s="95">
        <v>1</v>
      </c>
      <c r="G146" s="95"/>
      <c r="H146" s="92">
        <f t="shared" si="10"/>
        <v>1</v>
      </c>
      <c r="I146" s="101">
        <v>5700</v>
      </c>
      <c r="J146" s="95">
        <v>7476.1200000000008</v>
      </c>
      <c r="K146" s="97">
        <v>7476.1200000000008</v>
      </c>
      <c r="L146" s="95"/>
      <c r="M146" s="92">
        <f t="shared" si="11"/>
        <v>7476.1200000000008</v>
      </c>
    </row>
    <row r="147" spans="1:16" s="61" customFormat="1" ht="16.8">
      <c r="A147" s="17" t="s">
        <v>194</v>
      </c>
      <c r="B147" s="23" t="s">
        <v>364</v>
      </c>
      <c r="C147" s="126">
        <v>111003</v>
      </c>
      <c r="D147" s="73" t="s">
        <v>264</v>
      </c>
      <c r="E147" s="20" t="s">
        <v>193</v>
      </c>
      <c r="F147" s="95">
        <v>1</v>
      </c>
      <c r="G147" s="95"/>
      <c r="H147" s="92">
        <f t="shared" si="10"/>
        <v>1</v>
      </c>
      <c r="I147" s="101">
        <v>3600</v>
      </c>
      <c r="J147" s="95">
        <v>4721.76</v>
      </c>
      <c r="K147" s="97">
        <v>4721.76</v>
      </c>
      <c r="L147" s="95"/>
      <c r="M147" s="92">
        <f t="shared" si="11"/>
        <v>4721.76</v>
      </c>
    </row>
    <row r="148" spans="1:16" s="61" customFormat="1" ht="16.8">
      <c r="A148" s="115" t="s">
        <v>399</v>
      </c>
      <c r="B148" s="23" t="s">
        <v>364</v>
      </c>
      <c r="C148" s="126">
        <v>111004</v>
      </c>
      <c r="D148" s="64" t="s">
        <v>197</v>
      </c>
      <c r="E148" s="20" t="s">
        <v>193</v>
      </c>
      <c r="F148" s="95">
        <v>1</v>
      </c>
      <c r="G148" s="95"/>
      <c r="H148" s="92">
        <f t="shared" si="10"/>
        <v>1</v>
      </c>
      <c r="I148" s="101">
        <v>5700</v>
      </c>
      <c r="J148" s="95">
        <v>7476.1200000000008</v>
      </c>
      <c r="K148" s="97">
        <v>7476.1200000000008</v>
      </c>
      <c r="L148" s="95"/>
      <c r="M148" s="92">
        <f t="shared" si="11"/>
        <v>7476.1200000000008</v>
      </c>
    </row>
    <row r="149" spans="1:16" s="139" customFormat="1" ht="12.75" customHeight="1">
      <c r="A149" s="140"/>
      <c r="B149" s="264" t="s">
        <v>433</v>
      </c>
      <c r="C149" s="265"/>
      <c r="D149" s="265"/>
      <c r="E149" s="265"/>
      <c r="F149" s="265"/>
      <c r="G149" s="265"/>
      <c r="H149" s="266"/>
      <c r="I149" s="141"/>
      <c r="J149" s="141"/>
      <c r="K149" s="141">
        <f>SUM(K137:K148)</f>
        <v>26271.348000000005</v>
      </c>
      <c r="L149" s="141">
        <f>SUM(L137:L148)</f>
        <v>0</v>
      </c>
      <c r="M149" s="141">
        <f>SUM(M137:M148)</f>
        <v>26271.348000000005</v>
      </c>
      <c r="N149" s="61"/>
      <c r="O149" s="61"/>
      <c r="P149" s="61"/>
    </row>
    <row r="150" spans="1:16" s="61" customFormat="1">
      <c r="A150" s="65" t="s">
        <v>400</v>
      </c>
      <c r="B150" s="98"/>
      <c r="C150" s="98"/>
      <c r="D150" s="65" t="s">
        <v>403</v>
      </c>
      <c r="E150" s="57"/>
      <c r="F150" s="98"/>
      <c r="G150" s="98"/>
      <c r="H150" s="98"/>
      <c r="I150" s="98"/>
      <c r="J150" s="99"/>
      <c r="K150" s="100"/>
      <c r="L150" s="98"/>
      <c r="M150" s="98"/>
    </row>
    <row r="151" spans="1:16" s="61" customFormat="1" ht="38.25" customHeight="1">
      <c r="A151" s="115" t="s">
        <v>401</v>
      </c>
      <c r="B151" s="23" t="s">
        <v>32</v>
      </c>
      <c r="C151" s="126">
        <v>90105</v>
      </c>
      <c r="D151" s="64" t="s">
        <v>398</v>
      </c>
      <c r="E151" s="20" t="s">
        <v>396</v>
      </c>
      <c r="F151" s="95"/>
      <c r="G151" s="95">
        <v>7.7</v>
      </c>
      <c r="H151" s="92">
        <f>G151+F151</f>
        <v>7.7</v>
      </c>
      <c r="I151" s="101"/>
      <c r="J151" s="95"/>
      <c r="K151" s="97"/>
      <c r="L151" s="95">
        <v>86.046206400000003</v>
      </c>
      <c r="M151" s="92">
        <f>L151+K151</f>
        <v>86.046206400000003</v>
      </c>
    </row>
    <row r="152" spans="1:16" s="61" customFormat="1" ht="25.2">
      <c r="A152" s="115" t="s">
        <v>402</v>
      </c>
      <c r="B152" s="23" t="s">
        <v>32</v>
      </c>
      <c r="C152" s="126">
        <v>94315</v>
      </c>
      <c r="D152" s="64" t="s">
        <v>441</v>
      </c>
      <c r="E152" s="20" t="s">
        <v>396</v>
      </c>
      <c r="F152" s="95"/>
      <c r="G152" s="95">
        <v>7.7</v>
      </c>
      <c r="H152" s="92">
        <v>7.7</v>
      </c>
      <c r="I152" s="101"/>
      <c r="J152" s="95"/>
      <c r="K152" s="97"/>
      <c r="L152" s="95">
        <v>750.37947600000007</v>
      </c>
      <c r="M152" s="92">
        <v>750.37947600000007</v>
      </c>
    </row>
    <row r="153" spans="1:16" s="139" customFormat="1" ht="12.75" customHeight="1">
      <c r="A153" s="140"/>
      <c r="B153" s="264" t="s">
        <v>434</v>
      </c>
      <c r="C153" s="265"/>
      <c r="D153" s="265"/>
      <c r="E153" s="265"/>
      <c r="F153" s="265"/>
      <c r="G153" s="265"/>
      <c r="H153" s="266"/>
      <c r="I153" s="141"/>
      <c r="J153" s="141"/>
      <c r="K153" s="141">
        <f>SUM(K150:K152)</f>
        <v>0</v>
      </c>
      <c r="L153" s="141">
        <f>SUM(L150:L152)</f>
        <v>836.42568240000003</v>
      </c>
      <c r="M153" s="141">
        <f>SUM(M150:M152)</f>
        <v>836.42568240000003</v>
      </c>
      <c r="N153" s="61"/>
      <c r="O153" s="61"/>
      <c r="P153" s="61"/>
    </row>
    <row r="154" spans="1:16" s="61" customFormat="1">
      <c r="A154" s="65" t="s">
        <v>198</v>
      </c>
      <c r="B154" s="98"/>
      <c r="C154" s="98"/>
      <c r="D154" s="65" t="s">
        <v>435</v>
      </c>
      <c r="E154" s="57"/>
      <c r="F154" s="98"/>
      <c r="G154" s="98"/>
      <c r="H154" s="98"/>
      <c r="I154" s="98"/>
      <c r="J154" s="99"/>
      <c r="K154" s="100"/>
      <c r="L154" s="98"/>
      <c r="M154" s="98"/>
    </row>
    <row r="155" spans="1:16" s="61" customFormat="1" ht="16.8">
      <c r="A155" s="17" t="s">
        <v>200</v>
      </c>
      <c r="B155" s="23" t="s">
        <v>32</v>
      </c>
      <c r="C155" s="126">
        <v>86888</v>
      </c>
      <c r="D155" s="73" t="s">
        <v>258</v>
      </c>
      <c r="E155" s="20" t="s">
        <v>123</v>
      </c>
      <c r="F155" s="95">
        <v>3</v>
      </c>
      <c r="G155" s="95"/>
      <c r="H155" s="92">
        <f>G155+F155</f>
        <v>3</v>
      </c>
      <c r="I155" s="96">
        <v>407.5</v>
      </c>
      <c r="J155" s="95">
        <v>534.47700000000009</v>
      </c>
      <c r="K155" s="97">
        <v>1603.4310000000003</v>
      </c>
      <c r="L155" s="95"/>
      <c r="M155" s="92">
        <f>L155+K155</f>
        <v>1603.4310000000003</v>
      </c>
    </row>
    <row r="156" spans="1:16" s="61" customFormat="1" ht="16.8">
      <c r="A156" s="17" t="s">
        <v>202</v>
      </c>
      <c r="B156" s="23" t="s">
        <v>32</v>
      </c>
      <c r="C156" s="126">
        <v>86904</v>
      </c>
      <c r="D156" s="73" t="s">
        <v>257</v>
      </c>
      <c r="E156" s="20" t="s">
        <v>123</v>
      </c>
      <c r="F156" s="95">
        <v>5</v>
      </c>
      <c r="G156" s="95"/>
      <c r="H156" s="92">
        <f>G156+F156</f>
        <v>5</v>
      </c>
      <c r="I156" s="96">
        <v>87</v>
      </c>
      <c r="J156" s="95">
        <v>114.10920000000002</v>
      </c>
      <c r="K156" s="95">
        <v>570.54600000000005</v>
      </c>
      <c r="L156" s="95"/>
      <c r="M156" s="92">
        <f>L156+K156</f>
        <v>570.54600000000005</v>
      </c>
    </row>
    <row r="157" spans="1:16" s="61" customFormat="1" ht="16.8">
      <c r="A157" s="17" t="s">
        <v>204</v>
      </c>
      <c r="B157" s="23" t="s">
        <v>32</v>
      </c>
      <c r="C157" s="126">
        <v>86906</v>
      </c>
      <c r="D157" s="73" t="s">
        <v>256</v>
      </c>
      <c r="E157" s="20" t="s">
        <v>123</v>
      </c>
      <c r="F157" s="95">
        <v>5</v>
      </c>
      <c r="G157" s="95"/>
      <c r="H157" s="92">
        <f>G157+F157</f>
        <v>5</v>
      </c>
      <c r="I157" s="96">
        <v>84</v>
      </c>
      <c r="J157" s="95">
        <v>110.17440000000001</v>
      </c>
      <c r="K157" s="95">
        <v>550.87200000000007</v>
      </c>
      <c r="L157" s="95"/>
      <c r="M157" s="92">
        <f>L157+K157</f>
        <v>550.87200000000007</v>
      </c>
    </row>
    <row r="158" spans="1:16" s="61" customFormat="1" ht="16.8">
      <c r="A158" s="36" t="s">
        <v>206</v>
      </c>
      <c r="B158" s="23" t="s">
        <v>26</v>
      </c>
      <c r="C158" s="126">
        <v>38190</v>
      </c>
      <c r="D158" s="73" t="s">
        <v>255</v>
      </c>
      <c r="E158" s="20" t="s">
        <v>123</v>
      </c>
      <c r="F158" s="95">
        <v>12</v>
      </c>
      <c r="G158" s="95"/>
      <c r="H158" s="92">
        <f>G158+F158</f>
        <v>12</v>
      </c>
      <c r="I158" s="96">
        <v>267</v>
      </c>
      <c r="J158" s="95">
        <v>350.19720000000001</v>
      </c>
      <c r="K158" s="102">
        <v>4202.3663999999999</v>
      </c>
      <c r="L158" s="95"/>
      <c r="M158" s="92">
        <f>L158+K158</f>
        <v>4202.3663999999999</v>
      </c>
    </row>
    <row r="159" spans="1:16" s="139" customFormat="1" ht="12.75" customHeight="1">
      <c r="A159" s="140"/>
      <c r="B159" s="264" t="s">
        <v>436</v>
      </c>
      <c r="C159" s="265"/>
      <c r="D159" s="265"/>
      <c r="E159" s="265"/>
      <c r="F159" s="265"/>
      <c r="G159" s="265"/>
      <c r="H159" s="266"/>
      <c r="I159" s="141"/>
      <c r="J159" s="141"/>
      <c r="K159" s="141">
        <f>SUM(K155:K158)</f>
        <v>6927.2154</v>
      </c>
      <c r="L159" s="141">
        <f>SUM(L155:L158)</f>
        <v>0</v>
      </c>
      <c r="M159" s="141">
        <f>SUM(M155:M158)</f>
        <v>6927.2154</v>
      </c>
      <c r="N159" s="61"/>
      <c r="O159" s="61"/>
      <c r="P159" s="61"/>
    </row>
    <row r="160" spans="1:16" s="61" customFormat="1">
      <c r="A160" s="71" t="s">
        <v>208</v>
      </c>
      <c r="B160" s="98"/>
      <c r="C160" s="98"/>
      <c r="D160" s="65" t="s">
        <v>437</v>
      </c>
      <c r="E160" s="57"/>
      <c r="F160" s="98"/>
      <c r="G160" s="98"/>
      <c r="H160" s="98"/>
      <c r="I160" s="98"/>
      <c r="J160" s="99"/>
      <c r="K160" s="103"/>
      <c r="L160" s="98"/>
      <c r="M160" s="98"/>
    </row>
    <row r="161" spans="1:16" s="61" customFormat="1" ht="16.8">
      <c r="A161" s="36" t="s">
        <v>210</v>
      </c>
      <c r="B161" s="23" t="s">
        <v>26</v>
      </c>
      <c r="C161" s="126">
        <v>12039</v>
      </c>
      <c r="D161" s="68" t="s">
        <v>211</v>
      </c>
      <c r="E161" s="20" t="s">
        <v>123</v>
      </c>
      <c r="F161" s="95">
        <v>1</v>
      </c>
      <c r="G161" s="95"/>
      <c r="H161" s="92">
        <f t="shared" ref="H161:H173" si="12">G161+F161</f>
        <v>1</v>
      </c>
      <c r="I161" s="96">
        <v>642</v>
      </c>
      <c r="J161" s="95">
        <v>842.04720000000009</v>
      </c>
      <c r="K161" s="104">
        <v>842.04720000000009</v>
      </c>
      <c r="L161" s="95"/>
      <c r="M161" s="92">
        <f t="shared" ref="M161:M173" si="13">L161+K161</f>
        <v>842.04720000000009</v>
      </c>
    </row>
    <row r="162" spans="1:16" s="61" customFormat="1">
      <c r="A162" s="36" t="s">
        <v>212</v>
      </c>
      <c r="B162" s="23" t="s">
        <v>26</v>
      </c>
      <c r="C162" s="126">
        <v>34653</v>
      </c>
      <c r="D162" s="64" t="s">
        <v>213</v>
      </c>
      <c r="E162" s="20" t="s">
        <v>123</v>
      </c>
      <c r="F162" s="95">
        <v>19</v>
      </c>
      <c r="G162" s="95"/>
      <c r="H162" s="92">
        <f t="shared" si="12"/>
        <v>19</v>
      </c>
      <c r="I162" s="96">
        <v>9</v>
      </c>
      <c r="J162" s="95">
        <v>11.804400000000001</v>
      </c>
      <c r="K162" s="104">
        <v>224.28360000000004</v>
      </c>
      <c r="L162" s="95"/>
      <c r="M162" s="92">
        <f t="shared" si="13"/>
        <v>224.28360000000004</v>
      </c>
    </row>
    <row r="163" spans="1:16" s="61" customFormat="1" ht="16.8">
      <c r="A163" s="36" t="s">
        <v>214</v>
      </c>
      <c r="B163" s="23" t="s">
        <v>32</v>
      </c>
      <c r="C163" s="126">
        <v>92867</v>
      </c>
      <c r="D163" s="64" t="s">
        <v>215</v>
      </c>
      <c r="E163" s="20" t="s">
        <v>123</v>
      </c>
      <c r="F163" s="95">
        <v>26</v>
      </c>
      <c r="G163" s="95"/>
      <c r="H163" s="92">
        <f t="shared" si="12"/>
        <v>26</v>
      </c>
      <c r="I163" s="96">
        <v>12</v>
      </c>
      <c r="J163" s="95">
        <v>15.7392</v>
      </c>
      <c r="K163" s="104">
        <v>409.2192</v>
      </c>
      <c r="L163" s="95"/>
      <c r="M163" s="92">
        <f t="shared" si="13"/>
        <v>409.2192</v>
      </c>
    </row>
    <row r="164" spans="1:16" s="61" customFormat="1" ht="16.8">
      <c r="A164" s="36" t="s">
        <v>216</v>
      </c>
      <c r="B164" s="23" t="s">
        <v>32</v>
      </c>
      <c r="C164" s="126">
        <v>92866</v>
      </c>
      <c r="D164" s="73" t="s">
        <v>254</v>
      </c>
      <c r="E164" s="20" t="s">
        <v>123</v>
      </c>
      <c r="F164" s="95">
        <v>24</v>
      </c>
      <c r="G164" s="95"/>
      <c r="H164" s="92">
        <f t="shared" si="12"/>
        <v>24</v>
      </c>
      <c r="I164" s="96">
        <v>5</v>
      </c>
      <c r="J164" s="95">
        <v>6.5580000000000007</v>
      </c>
      <c r="K164" s="104">
        <v>157.39200000000002</v>
      </c>
      <c r="L164" s="95"/>
      <c r="M164" s="92">
        <f t="shared" si="13"/>
        <v>157.39200000000002</v>
      </c>
    </row>
    <row r="165" spans="1:16" s="61" customFormat="1" ht="25.2">
      <c r="A165" s="36" t="s">
        <v>218</v>
      </c>
      <c r="B165" s="23" t="s">
        <v>32</v>
      </c>
      <c r="C165" s="126">
        <v>91856</v>
      </c>
      <c r="D165" s="68" t="s">
        <v>219</v>
      </c>
      <c r="E165" s="20" t="s">
        <v>34</v>
      </c>
      <c r="F165" s="95">
        <v>70</v>
      </c>
      <c r="G165" s="95"/>
      <c r="H165" s="92">
        <f t="shared" si="12"/>
        <v>70</v>
      </c>
      <c r="I165" s="96">
        <v>8</v>
      </c>
      <c r="J165" s="95">
        <v>10.492800000000001</v>
      </c>
      <c r="K165" s="102">
        <v>734.49600000000009</v>
      </c>
      <c r="L165" s="95"/>
      <c r="M165" s="92">
        <f t="shared" si="13"/>
        <v>734.49600000000009</v>
      </c>
    </row>
    <row r="166" spans="1:16" s="61" customFormat="1" ht="16.8">
      <c r="A166" s="36" t="s">
        <v>220</v>
      </c>
      <c r="B166" s="23" t="s">
        <v>32</v>
      </c>
      <c r="C166" s="126">
        <v>95729</v>
      </c>
      <c r="D166" s="73" t="s">
        <v>253</v>
      </c>
      <c r="E166" s="20" t="s">
        <v>34</v>
      </c>
      <c r="F166" s="95">
        <v>117</v>
      </c>
      <c r="G166" s="95"/>
      <c r="H166" s="92">
        <f t="shared" si="12"/>
        <v>117</v>
      </c>
      <c r="I166" s="96">
        <v>9</v>
      </c>
      <c r="J166" s="95">
        <v>11.804400000000001</v>
      </c>
      <c r="K166" s="102">
        <v>1381.1148000000001</v>
      </c>
      <c r="L166" s="95"/>
      <c r="M166" s="92">
        <f t="shared" si="13"/>
        <v>1381.1148000000001</v>
      </c>
    </row>
    <row r="167" spans="1:16" s="61" customFormat="1" ht="16.8">
      <c r="A167" s="36" t="s">
        <v>222</v>
      </c>
      <c r="B167" s="23" t="s">
        <v>32</v>
      </c>
      <c r="C167" s="126">
        <v>91967</v>
      </c>
      <c r="D167" s="73" t="s">
        <v>252</v>
      </c>
      <c r="E167" s="20" t="s">
        <v>123</v>
      </c>
      <c r="F167" s="95">
        <v>3</v>
      </c>
      <c r="G167" s="95"/>
      <c r="H167" s="92">
        <f t="shared" si="12"/>
        <v>3</v>
      </c>
      <c r="I167" s="96">
        <v>38</v>
      </c>
      <c r="J167" s="95">
        <v>49.840800000000002</v>
      </c>
      <c r="K167" s="104">
        <v>149.5224</v>
      </c>
      <c r="L167" s="95"/>
      <c r="M167" s="92">
        <f t="shared" si="13"/>
        <v>149.5224</v>
      </c>
    </row>
    <row r="168" spans="1:16" s="61" customFormat="1" ht="16.8">
      <c r="A168" s="36" t="s">
        <v>224</v>
      </c>
      <c r="B168" s="23" t="s">
        <v>26</v>
      </c>
      <c r="C168" s="126">
        <v>3799</v>
      </c>
      <c r="D168" s="68" t="s">
        <v>225</v>
      </c>
      <c r="E168" s="20" t="s">
        <v>123</v>
      </c>
      <c r="F168" s="95">
        <v>24</v>
      </c>
      <c r="G168" s="95"/>
      <c r="H168" s="92">
        <f t="shared" si="12"/>
        <v>24</v>
      </c>
      <c r="I168" s="96">
        <v>99.5</v>
      </c>
      <c r="J168" s="95">
        <v>130.5042</v>
      </c>
      <c r="K168" s="102">
        <v>3132.1008000000002</v>
      </c>
      <c r="L168" s="95"/>
      <c r="M168" s="92">
        <f t="shared" si="13"/>
        <v>3132.1008000000002</v>
      </c>
    </row>
    <row r="169" spans="1:16" s="61" customFormat="1" ht="16.8">
      <c r="A169" s="36" t="s">
        <v>226</v>
      </c>
      <c r="B169" s="23" t="s">
        <v>32</v>
      </c>
      <c r="C169" s="126">
        <v>91931</v>
      </c>
      <c r="D169" s="68" t="s">
        <v>227</v>
      </c>
      <c r="E169" s="20" t="s">
        <v>34</v>
      </c>
      <c r="F169" s="95">
        <v>254</v>
      </c>
      <c r="G169" s="95"/>
      <c r="H169" s="92">
        <f t="shared" si="12"/>
        <v>254</v>
      </c>
      <c r="I169" s="96">
        <v>7</v>
      </c>
      <c r="J169" s="95">
        <v>9.1812000000000005</v>
      </c>
      <c r="K169" s="102">
        <v>2332.0248000000001</v>
      </c>
      <c r="L169" s="95"/>
      <c r="M169" s="92">
        <f t="shared" si="13"/>
        <v>2332.0248000000001</v>
      </c>
    </row>
    <row r="170" spans="1:16" s="61" customFormat="1" ht="16.8">
      <c r="A170" s="36" t="s">
        <v>228</v>
      </c>
      <c r="B170" s="23" t="s">
        <v>32</v>
      </c>
      <c r="C170" s="126">
        <v>91925</v>
      </c>
      <c r="D170" s="68" t="s">
        <v>229</v>
      </c>
      <c r="E170" s="20" t="s">
        <v>34</v>
      </c>
      <c r="F170" s="95">
        <v>208</v>
      </c>
      <c r="G170" s="95"/>
      <c r="H170" s="92">
        <f t="shared" si="12"/>
        <v>208</v>
      </c>
      <c r="I170" s="96">
        <v>2.2000000000000002</v>
      </c>
      <c r="J170" s="95">
        <v>2.8855200000000005</v>
      </c>
      <c r="K170" s="102">
        <v>600.18816000000015</v>
      </c>
      <c r="L170" s="95"/>
      <c r="M170" s="92">
        <f t="shared" si="13"/>
        <v>600.18816000000015</v>
      </c>
    </row>
    <row r="171" spans="1:16" s="61" customFormat="1" ht="16.8">
      <c r="A171" s="36" t="s">
        <v>230</v>
      </c>
      <c r="B171" s="23" t="s">
        <v>32</v>
      </c>
      <c r="C171" s="126">
        <v>91926</v>
      </c>
      <c r="D171" s="68" t="s">
        <v>231</v>
      </c>
      <c r="E171" s="20" t="s">
        <v>34</v>
      </c>
      <c r="F171" s="95">
        <v>852</v>
      </c>
      <c r="G171" s="105"/>
      <c r="H171" s="92">
        <f t="shared" si="12"/>
        <v>852</v>
      </c>
      <c r="I171" s="106">
        <v>1.7</v>
      </c>
      <c r="J171" s="105">
        <v>2.2297199999999999</v>
      </c>
      <c r="K171" s="112">
        <v>1899.72144</v>
      </c>
      <c r="L171" s="105"/>
      <c r="M171" s="92">
        <f t="shared" si="13"/>
        <v>1899.72144</v>
      </c>
    </row>
    <row r="172" spans="1:16" s="61" customFormat="1" ht="16.8">
      <c r="A172" s="129" t="s">
        <v>361</v>
      </c>
      <c r="B172" s="23" t="s">
        <v>32</v>
      </c>
      <c r="C172" s="126">
        <v>91991</v>
      </c>
      <c r="D172" s="64" t="s">
        <v>233</v>
      </c>
      <c r="E172" s="20" t="s">
        <v>123</v>
      </c>
      <c r="F172" s="111">
        <v>22</v>
      </c>
      <c r="G172" s="113"/>
      <c r="H172" s="92">
        <f t="shared" si="12"/>
        <v>22</v>
      </c>
      <c r="I172" s="114">
        <v>24</v>
      </c>
      <c r="J172" s="113">
        <v>31.478400000000001</v>
      </c>
      <c r="K172" s="113">
        <v>692.52480000000003</v>
      </c>
      <c r="L172" s="113"/>
      <c r="M172" s="92">
        <f t="shared" si="13"/>
        <v>692.52480000000003</v>
      </c>
    </row>
    <row r="173" spans="1:16" s="61" customFormat="1">
      <c r="A173" s="129" t="s">
        <v>362</v>
      </c>
      <c r="B173" s="23" t="s">
        <v>276</v>
      </c>
      <c r="C173" s="126">
        <v>2</v>
      </c>
      <c r="D173" s="73" t="s">
        <v>309</v>
      </c>
      <c r="E173" s="20" t="s">
        <v>123</v>
      </c>
      <c r="F173" s="111"/>
      <c r="G173" s="113">
        <v>1</v>
      </c>
      <c r="H173" s="92">
        <f t="shared" si="12"/>
        <v>1</v>
      </c>
      <c r="I173" s="114"/>
      <c r="J173" s="113"/>
      <c r="K173" s="113"/>
      <c r="L173" s="113">
        <v>275.30484000000001</v>
      </c>
      <c r="M173" s="92">
        <f t="shared" si="13"/>
        <v>275.30484000000001</v>
      </c>
    </row>
    <row r="174" spans="1:16" s="139" customFormat="1" ht="12.75" customHeight="1">
      <c r="A174" s="140"/>
      <c r="B174" s="264" t="s">
        <v>438</v>
      </c>
      <c r="C174" s="265"/>
      <c r="D174" s="265"/>
      <c r="E174" s="265"/>
      <c r="F174" s="265"/>
      <c r="G174" s="265"/>
      <c r="H174" s="266"/>
      <c r="I174" s="141"/>
      <c r="J174" s="141"/>
      <c r="K174" s="141">
        <f>SUM(K161:K173)</f>
        <v>12554.635199999999</v>
      </c>
      <c r="L174" s="141">
        <f>SUM(L161:L173)</f>
        <v>275.30484000000001</v>
      </c>
      <c r="M174" s="141">
        <f>SUM(M161:M173)</f>
        <v>12829.940039999999</v>
      </c>
      <c r="N174" s="61"/>
      <c r="O174" s="61"/>
      <c r="P174" s="61"/>
    </row>
    <row r="175" spans="1:16" s="61" customFormat="1">
      <c r="A175" s="71" t="s">
        <v>376</v>
      </c>
      <c r="B175" s="98"/>
      <c r="C175" s="98"/>
      <c r="D175" s="65" t="s">
        <v>375</v>
      </c>
      <c r="E175" s="57"/>
      <c r="F175" s="98"/>
      <c r="G175" s="98"/>
      <c r="H175" s="98"/>
      <c r="I175" s="98"/>
      <c r="J175" s="99"/>
      <c r="K175" s="103"/>
      <c r="L175" s="98"/>
      <c r="M175" s="98"/>
    </row>
    <row r="176" spans="1:16" s="61" customFormat="1" ht="42">
      <c r="A176" s="129" t="s">
        <v>384</v>
      </c>
      <c r="B176" s="124" t="s">
        <v>276</v>
      </c>
      <c r="C176" s="125">
        <v>3</v>
      </c>
      <c r="D176" s="83" t="s">
        <v>310</v>
      </c>
      <c r="E176" s="84" t="s">
        <v>311</v>
      </c>
      <c r="F176" s="111"/>
      <c r="G176" s="113">
        <v>1</v>
      </c>
      <c r="H176" s="92">
        <f t="shared" ref="H176:H186" si="14">G176+F176</f>
        <v>1</v>
      </c>
      <c r="I176" s="114"/>
      <c r="J176" s="113"/>
      <c r="K176" s="113"/>
      <c r="L176" s="113">
        <v>6820.3200000000006</v>
      </c>
      <c r="M176" s="92">
        <f t="shared" ref="M176:M186" si="15">L176+K176</f>
        <v>6820.3200000000006</v>
      </c>
    </row>
    <row r="177" spans="1:16" s="61" customFormat="1" ht="16.8">
      <c r="A177" s="129" t="s">
        <v>385</v>
      </c>
      <c r="B177" s="23" t="s">
        <v>276</v>
      </c>
      <c r="C177" s="126">
        <v>4</v>
      </c>
      <c r="D177" s="64" t="s">
        <v>312</v>
      </c>
      <c r="E177" s="20" t="s">
        <v>311</v>
      </c>
      <c r="F177" s="111"/>
      <c r="G177" s="113">
        <v>1</v>
      </c>
      <c r="H177" s="92">
        <f t="shared" si="14"/>
        <v>1</v>
      </c>
      <c r="I177" s="114"/>
      <c r="J177" s="113"/>
      <c r="K177" s="113"/>
      <c r="L177" s="113">
        <v>524.64</v>
      </c>
      <c r="M177" s="92">
        <f t="shared" si="15"/>
        <v>524.64</v>
      </c>
    </row>
    <row r="178" spans="1:16" s="61" customFormat="1">
      <c r="A178" s="129" t="s">
        <v>386</v>
      </c>
      <c r="B178" s="23" t="s">
        <v>276</v>
      </c>
      <c r="C178" s="126">
        <v>5</v>
      </c>
      <c r="D178" s="64" t="s">
        <v>313</v>
      </c>
      <c r="E178" s="20" t="s">
        <v>291</v>
      </c>
      <c r="F178" s="111"/>
      <c r="G178" s="113">
        <v>30</v>
      </c>
      <c r="H178" s="92">
        <f t="shared" si="14"/>
        <v>30</v>
      </c>
      <c r="I178" s="114"/>
      <c r="J178" s="113"/>
      <c r="K178" s="113"/>
      <c r="L178" s="113">
        <v>628.78104000000008</v>
      </c>
      <c r="M178" s="92">
        <f t="shared" si="15"/>
        <v>628.78104000000008</v>
      </c>
    </row>
    <row r="179" spans="1:16" s="61" customFormat="1" ht="16.8">
      <c r="A179" s="129" t="s">
        <v>387</v>
      </c>
      <c r="B179" s="23" t="s">
        <v>274</v>
      </c>
      <c r="C179" s="126">
        <v>98111</v>
      </c>
      <c r="D179" s="64" t="s">
        <v>314</v>
      </c>
      <c r="E179" s="20" t="s">
        <v>311</v>
      </c>
      <c r="F179" s="111"/>
      <c r="G179" s="113">
        <v>1</v>
      </c>
      <c r="H179" s="92">
        <f t="shared" si="14"/>
        <v>1</v>
      </c>
      <c r="I179" s="114"/>
      <c r="J179" s="113"/>
      <c r="K179" s="113"/>
      <c r="L179" s="113">
        <v>71.705172000000005</v>
      </c>
      <c r="M179" s="92">
        <f t="shared" si="15"/>
        <v>71.705172000000005</v>
      </c>
    </row>
    <row r="180" spans="1:16" s="61" customFormat="1">
      <c r="A180" s="129" t="s">
        <v>388</v>
      </c>
      <c r="B180" s="23" t="s">
        <v>274</v>
      </c>
      <c r="C180" s="126">
        <v>96985</v>
      </c>
      <c r="D180" s="64" t="s">
        <v>315</v>
      </c>
      <c r="E180" s="20" t="s">
        <v>311</v>
      </c>
      <c r="F180" s="111"/>
      <c r="G180" s="113">
        <v>1</v>
      </c>
      <c r="H180" s="92">
        <f t="shared" si="14"/>
        <v>1</v>
      </c>
      <c r="I180" s="114"/>
      <c r="J180" s="113"/>
      <c r="K180" s="113"/>
      <c r="L180" s="113">
        <v>164.04181199999999</v>
      </c>
      <c r="M180" s="92">
        <f t="shared" si="15"/>
        <v>164.04181199999999</v>
      </c>
    </row>
    <row r="181" spans="1:16" s="61" customFormat="1" ht="16.8">
      <c r="A181" s="129" t="s">
        <v>389</v>
      </c>
      <c r="B181" s="23" t="s">
        <v>274</v>
      </c>
      <c r="C181" s="126">
        <v>92981</v>
      </c>
      <c r="D181" s="64" t="s">
        <v>316</v>
      </c>
      <c r="E181" s="20" t="s">
        <v>291</v>
      </c>
      <c r="F181" s="111"/>
      <c r="G181" s="113">
        <v>128</v>
      </c>
      <c r="H181" s="92">
        <f t="shared" si="14"/>
        <v>128</v>
      </c>
      <c r="I181" s="114"/>
      <c r="J181" s="113"/>
      <c r="K181" s="113"/>
      <c r="L181" s="113">
        <v>2350.3872000000001</v>
      </c>
      <c r="M181" s="92">
        <f t="shared" si="15"/>
        <v>2350.3872000000001</v>
      </c>
    </row>
    <row r="182" spans="1:16" s="61" customFormat="1" ht="16.8">
      <c r="A182" s="129" t="s">
        <v>390</v>
      </c>
      <c r="B182" s="23" t="s">
        <v>274</v>
      </c>
      <c r="C182" s="126">
        <v>92979</v>
      </c>
      <c r="D182" s="64" t="s">
        <v>317</v>
      </c>
      <c r="E182" s="20" t="s">
        <v>291</v>
      </c>
      <c r="F182" s="111"/>
      <c r="G182" s="113">
        <v>25</v>
      </c>
      <c r="H182" s="92">
        <f t="shared" si="14"/>
        <v>25</v>
      </c>
      <c r="I182" s="114"/>
      <c r="J182" s="113"/>
      <c r="K182" s="113"/>
      <c r="L182" s="113">
        <v>321.01409999999998</v>
      </c>
      <c r="M182" s="92">
        <f t="shared" si="15"/>
        <v>321.01409999999998</v>
      </c>
    </row>
    <row r="183" spans="1:16" s="61" customFormat="1">
      <c r="A183" s="129" t="s">
        <v>391</v>
      </c>
      <c r="B183" s="23" t="s">
        <v>274</v>
      </c>
      <c r="C183" s="126">
        <v>88247</v>
      </c>
      <c r="D183" s="64" t="s">
        <v>318</v>
      </c>
      <c r="E183" s="20" t="s">
        <v>279</v>
      </c>
      <c r="F183" s="111"/>
      <c r="G183" s="113">
        <v>8</v>
      </c>
      <c r="H183" s="92">
        <f t="shared" si="14"/>
        <v>8</v>
      </c>
      <c r="I183" s="114"/>
      <c r="J183" s="113"/>
      <c r="K183" s="113"/>
      <c r="L183" s="113">
        <v>226.01491200000001</v>
      </c>
      <c r="M183" s="92">
        <f t="shared" si="15"/>
        <v>226.01491200000001</v>
      </c>
    </row>
    <row r="184" spans="1:16" s="61" customFormat="1">
      <c r="A184" s="129" t="s">
        <v>392</v>
      </c>
      <c r="B184" s="23" t="s">
        <v>274</v>
      </c>
      <c r="C184" s="126">
        <v>88264</v>
      </c>
      <c r="D184" s="64" t="s">
        <v>319</v>
      </c>
      <c r="E184" s="20" t="s">
        <v>279</v>
      </c>
      <c r="F184" s="111"/>
      <c r="G184" s="113">
        <v>8</v>
      </c>
      <c r="H184" s="92">
        <f t="shared" si="14"/>
        <v>8</v>
      </c>
      <c r="I184" s="114"/>
      <c r="J184" s="113"/>
      <c r="K184" s="113"/>
      <c r="L184" s="113">
        <v>256.44403200000005</v>
      </c>
      <c r="M184" s="92">
        <f t="shared" si="15"/>
        <v>256.44403200000005</v>
      </c>
    </row>
    <row r="185" spans="1:16" s="61" customFormat="1" ht="16.8">
      <c r="A185" s="129" t="s">
        <v>393</v>
      </c>
      <c r="B185" s="23" t="s">
        <v>274</v>
      </c>
      <c r="C185" s="126">
        <v>88265</v>
      </c>
      <c r="D185" s="64" t="s">
        <v>395</v>
      </c>
      <c r="E185" s="138" t="s">
        <v>396</v>
      </c>
      <c r="F185" s="111"/>
      <c r="G185" s="113">
        <v>1.1000000000000001</v>
      </c>
      <c r="H185" s="92">
        <f t="shared" si="14"/>
        <v>1.1000000000000001</v>
      </c>
      <c r="I185" s="114"/>
      <c r="J185" s="113"/>
      <c r="K185" s="113"/>
      <c r="L185" s="113">
        <v>108.95500000000001</v>
      </c>
      <c r="M185" s="92">
        <f t="shared" si="15"/>
        <v>108.95500000000001</v>
      </c>
    </row>
    <row r="186" spans="1:16" s="61" customFormat="1">
      <c r="A186" s="129" t="s">
        <v>394</v>
      </c>
      <c r="B186" s="144" t="s">
        <v>274</v>
      </c>
      <c r="C186" s="145">
        <v>96995</v>
      </c>
      <c r="D186" s="146" t="s">
        <v>397</v>
      </c>
      <c r="E186" s="147" t="s">
        <v>396</v>
      </c>
      <c r="F186" s="148"/>
      <c r="G186" s="149">
        <v>1.1000000000000001</v>
      </c>
      <c r="H186" s="150">
        <f t="shared" si="14"/>
        <v>1.1000000000000001</v>
      </c>
      <c r="I186" s="114"/>
      <c r="J186" s="113"/>
      <c r="K186" s="113"/>
      <c r="L186" s="113">
        <v>66.049552800000015</v>
      </c>
      <c r="M186" s="92">
        <f t="shared" si="15"/>
        <v>66.049552800000015</v>
      </c>
    </row>
    <row r="187" spans="1:16" s="139" customFormat="1" ht="12.75" customHeight="1">
      <c r="A187" s="140"/>
      <c r="B187" s="270" t="s">
        <v>439</v>
      </c>
      <c r="C187" s="270"/>
      <c r="D187" s="270"/>
      <c r="E187" s="270"/>
      <c r="F187" s="270"/>
      <c r="G187" s="270"/>
      <c r="H187" s="270"/>
      <c r="I187" s="143"/>
      <c r="J187" s="141"/>
      <c r="K187" s="141">
        <f>SUM(K176:K186)</f>
        <v>0</v>
      </c>
      <c r="L187" s="141">
        <f>SUM(L176:L186)</f>
        <v>11538.352820799999</v>
      </c>
      <c r="M187" s="141">
        <f>SUM(M176:M186)</f>
        <v>11538.352820799999</v>
      </c>
      <c r="N187" s="61"/>
      <c r="O187" s="61"/>
      <c r="P187" s="61"/>
    </row>
    <row r="188" spans="1:16" s="61" customFormat="1" ht="18.75" customHeight="1">
      <c r="A188" s="52"/>
      <c r="B188" s="52"/>
      <c r="C188" s="52"/>
      <c r="D188" s="52"/>
      <c r="E188" s="52"/>
      <c r="F188" s="108"/>
      <c r="G188" s="108"/>
      <c r="H188" s="137" t="s">
        <v>404</v>
      </c>
      <c r="I188" s="267" t="s">
        <v>363</v>
      </c>
      <c r="J188" s="268"/>
      <c r="K188" s="142">
        <f>K187+K174+K159+K153+K149+K135+K121+K117+K112+K108+K103+K96+K92+K83+K78+K74+K71+K64+K56+K45+K38+K30+K25+K12</f>
        <v>227882.35430820004</v>
      </c>
      <c r="L188" s="142">
        <f>L187+L174+L159+L153+L149+L135+L121+L117+L112+L108+L103+L96+L92+L83+L78+L74+L71+L64+L56+L45+L38+L30+L25+L12</f>
        <v>50982.584697488004</v>
      </c>
      <c r="M188" s="142">
        <f>M187+M174+M159+M153+M149+M135+M121+M117+M112+M108+M103+M96+M92+M83+M78+M74+M71+M64+M56+M45+M38+M30+M25+M12</f>
        <v>278864.93900568812</v>
      </c>
      <c r="O188" s="123"/>
    </row>
    <row r="189" spans="1:16" s="61" customFormat="1" ht="18.75" customHeight="1">
      <c r="A189" s="52"/>
      <c r="B189" s="52"/>
      <c r="C189" s="52"/>
      <c r="D189" s="52"/>
      <c r="E189" s="52"/>
      <c r="F189" s="108"/>
      <c r="G189" s="108"/>
      <c r="H189" s="108"/>
      <c r="I189" s="108"/>
      <c r="J189" s="108"/>
      <c r="K189" s="108"/>
      <c r="L189" s="108"/>
      <c r="M189" s="81"/>
      <c r="O189" s="123"/>
    </row>
    <row r="190" spans="1:16" s="61" customFormat="1">
      <c r="A190" s="52"/>
      <c r="B190" s="52"/>
      <c r="C190" s="52"/>
      <c r="D190" s="52"/>
      <c r="E190" s="52"/>
      <c r="F190" s="108"/>
      <c r="G190" s="108"/>
      <c r="H190" s="108"/>
      <c r="I190" s="108"/>
      <c r="J190" s="108"/>
      <c r="K190" s="108"/>
      <c r="L190" s="107"/>
      <c r="M190" s="107"/>
    </row>
    <row r="191" spans="1:16" s="61" customFormat="1">
      <c r="A191" s="52"/>
      <c r="B191" s="52"/>
      <c r="C191" s="52"/>
      <c r="D191" s="52"/>
      <c r="E191" s="52"/>
      <c r="F191" s="108"/>
      <c r="G191" s="108"/>
      <c r="H191" s="108"/>
      <c r="I191" s="108"/>
      <c r="J191" s="108"/>
      <c r="K191" s="108"/>
      <c r="L191" s="107"/>
      <c r="M191" s="107"/>
    </row>
    <row r="192" spans="1:16" s="61" customFormat="1">
      <c r="A192" s="52"/>
      <c r="B192" s="52"/>
      <c r="C192" s="52"/>
      <c r="D192" s="52"/>
      <c r="E192" s="52"/>
      <c r="F192" s="108"/>
      <c r="G192" s="108"/>
      <c r="H192" s="108"/>
      <c r="I192" s="108"/>
      <c r="J192" s="108"/>
      <c r="K192" s="108"/>
      <c r="L192" s="107"/>
      <c r="M192" s="107"/>
    </row>
    <row r="193" spans="1:13" s="61" customFormat="1">
      <c r="A193" s="52"/>
      <c r="B193" s="52"/>
      <c r="C193" s="52"/>
      <c r="D193" s="52"/>
      <c r="E193" s="52"/>
      <c r="F193" s="108"/>
      <c r="G193" s="108"/>
      <c r="H193" s="108"/>
      <c r="I193" s="108"/>
      <c r="J193" s="108"/>
      <c r="K193" s="108"/>
      <c r="L193" s="107"/>
      <c r="M193" s="107"/>
    </row>
    <row r="194" spans="1:13" s="61" customFormat="1">
      <c r="A194" s="52"/>
      <c r="B194" s="52"/>
      <c r="C194" s="52"/>
      <c r="D194" s="52"/>
      <c r="E194" s="52"/>
      <c r="F194" s="108"/>
      <c r="G194" s="108"/>
      <c r="H194" s="108"/>
      <c r="I194" s="108"/>
      <c r="J194" s="108"/>
      <c r="K194" s="108"/>
      <c r="L194" s="107"/>
      <c r="M194" s="107"/>
    </row>
    <row r="195" spans="1:13" s="61" customFormat="1">
      <c r="A195" s="52"/>
      <c r="B195" s="52"/>
      <c r="C195" s="52"/>
      <c r="D195" s="52"/>
      <c r="E195" s="52"/>
      <c r="F195" s="108"/>
      <c r="G195" s="108"/>
      <c r="H195" s="108"/>
      <c r="I195" s="108"/>
      <c r="J195" s="108"/>
      <c r="K195" s="108"/>
      <c r="L195" s="107"/>
      <c r="M195" s="107"/>
    </row>
    <row r="196" spans="1:13" s="61" customFormat="1">
      <c r="A196" s="52"/>
      <c r="B196" s="52"/>
      <c r="C196" s="52"/>
      <c r="D196" s="52"/>
      <c r="E196" s="52"/>
      <c r="F196" s="108"/>
      <c r="G196" s="108"/>
      <c r="H196" s="108"/>
      <c r="I196" s="108"/>
      <c r="J196" s="108"/>
      <c r="K196" s="108"/>
      <c r="L196" s="107"/>
      <c r="M196" s="107"/>
    </row>
    <row r="197" spans="1:13" s="61" customFormat="1">
      <c r="A197" s="52"/>
      <c r="B197" s="52"/>
      <c r="C197" s="52"/>
      <c r="D197" s="52"/>
      <c r="E197" s="52"/>
      <c r="F197" s="108"/>
      <c r="G197" s="108"/>
      <c r="H197" s="108"/>
      <c r="I197" s="108"/>
      <c r="J197" s="108"/>
      <c r="K197" s="108"/>
      <c r="L197" s="107"/>
      <c r="M197" s="107"/>
    </row>
    <row r="198" spans="1:13">
      <c r="A198" s="52"/>
      <c r="B198" s="52"/>
      <c r="C198" s="52"/>
      <c r="D198" s="52"/>
      <c r="E198" s="52"/>
      <c r="F198" s="108"/>
      <c r="G198" s="108"/>
      <c r="H198" s="108"/>
      <c r="I198" s="108"/>
      <c r="J198" s="108"/>
      <c r="K198" s="108"/>
    </row>
    <row r="199" spans="1:13">
      <c r="A199" s="51" t="s">
        <v>245</v>
      </c>
      <c r="B199" s="51"/>
      <c r="C199" s="51"/>
      <c r="D199" s="52"/>
      <c r="E199" s="51"/>
      <c r="F199" s="109"/>
      <c r="G199" s="109"/>
      <c r="H199" s="109"/>
      <c r="I199" s="109"/>
      <c r="J199" s="108"/>
      <c r="K199" s="108"/>
    </row>
    <row r="200" spans="1:13">
      <c r="A200" s="53" t="s">
        <v>241</v>
      </c>
      <c r="B200" s="52"/>
      <c r="C200" s="52"/>
      <c r="D200" s="52"/>
      <c r="E200" s="52" t="s">
        <v>268</v>
      </c>
      <c r="F200" s="108"/>
      <c r="G200" s="108"/>
      <c r="H200" s="108"/>
      <c r="I200" s="108"/>
      <c r="J200" s="108"/>
      <c r="K200" s="108"/>
    </row>
    <row r="201" spans="1:13">
      <c r="A201" s="52"/>
      <c r="B201" s="52"/>
      <c r="C201" s="52"/>
      <c r="D201" s="52"/>
      <c r="E201" s="52" t="s">
        <v>267</v>
      </c>
      <c r="F201" s="108"/>
      <c r="G201" s="108"/>
      <c r="H201" s="108"/>
      <c r="I201" s="108"/>
      <c r="J201" s="108"/>
      <c r="K201" s="108"/>
    </row>
    <row r="202" spans="1:13">
      <c r="A202" s="51" t="s">
        <v>440</v>
      </c>
      <c r="B202" s="51"/>
      <c r="C202" s="51"/>
      <c r="D202" s="52"/>
      <c r="E202" s="52" t="s">
        <v>269</v>
      </c>
      <c r="F202" s="108"/>
      <c r="G202" s="108"/>
      <c r="H202" s="108"/>
      <c r="I202" s="108"/>
      <c r="J202" s="108"/>
      <c r="K202" s="108"/>
    </row>
    <row r="203" spans="1:13">
      <c r="A203" s="53" t="s">
        <v>242</v>
      </c>
      <c r="E203" s="50"/>
    </row>
  </sheetData>
  <mergeCells count="35">
    <mergeCell ref="A1:M2"/>
    <mergeCell ref="K4:M4"/>
    <mergeCell ref="B135:H135"/>
    <mergeCell ref="B149:H149"/>
    <mergeCell ref="B153:H153"/>
    <mergeCell ref="B12:H12"/>
    <mergeCell ref="B25:H25"/>
    <mergeCell ref="B30:H30"/>
    <mergeCell ref="B38:H38"/>
    <mergeCell ref="B45:H45"/>
    <mergeCell ref="B56:H56"/>
    <mergeCell ref="B64:H64"/>
    <mergeCell ref="B71:H71"/>
    <mergeCell ref="B74:H74"/>
    <mergeCell ref="B78:H78"/>
    <mergeCell ref="B83:H83"/>
    <mergeCell ref="B96:H96"/>
    <mergeCell ref="B103:H103"/>
    <mergeCell ref="B108:H108"/>
    <mergeCell ref="I188:J188"/>
    <mergeCell ref="A7:B7"/>
    <mergeCell ref="B112:H112"/>
    <mergeCell ref="B117:H117"/>
    <mergeCell ref="B121:H121"/>
    <mergeCell ref="B159:H159"/>
    <mergeCell ref="B174:H174"/>
    <mergeCell ref="B187:H187"/>
    <mergeCell ref="B92:H92"/>
    <mergeCell ref="F4:H4"/>
    <mergeCell ref="A6:M6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142"/>
  <sheetViews>
    <sheetView tabSelected="1" zoomScaleNormal="100" workbookViewId="0">
      <pane ySplit="4" topLeftCell="A5" activePane="bottomLeft" state="frozen"/>
      <selection activeCell="D5" sqref="D5"/>
      <selection pane="bottomLeft" activeCell="A6" sqref="A6:B6"/>
    </sheetView>
  </sheetViews>
  <sheetFormatPr defaultRowHeight="13.2"/>
  <cols>
    <col min="1" max="1" width="6" customWidth="1"/>
    <col min="2" max="2" width="8.88671875" customWidth="1"/>
    <col min="3" max="3" width="7.44140625" bestFit="1" customWidth="1"/>
    <col min="4" max="4" width="57.77734375" customWidth="1"/>
    <col min="5" max="5" width="8.33203125" customWidth="1"/>
    <col min="6" max="6" width="8.6640625" style="107" customWidth="1"/>
    <col min="7" max="8" width="15" style="107" hidden="1" customWidth="1"/>
    <col min="9" max="9" width="9.5546875" style="107" customWidth="1"/>
    <col min="10" max="11" width="7.44140625" style="107" customWidth="1"/>
    <col min="12" max="12" width="13.77734375" style="107" customWidth="1"/>
    <col min="13" max="13" width="62.77734375" customWidth="1"/>
    <col min="14" max="14" width="13" bestFit="1" customWidth="1"/>
  </cols>
  <sheetData>
    <row r="1" spans="1:15" ht="12.75" customHeight="1">
      <c r="A1" s="271" t="s">
        <v>265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3"/>
    </row>
    <row r="2" spans="1:15" ht="12.75" customHeight="1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6"/>
    </row>
    <row r="4" spans="1:15" ht="33.6">
      <c r="A4" s="162" t="s">
        <v>10</v>
      </c>
      <c r="B4" s="162" t="s">
        <v>11</v>
      </c>
      <c r="C4" s="162" t="s">
        <v>12</v>
      </c>
      <c r="D4" s="162" t="s">
        <v>13</v>
      </c>
      <c r="E4" s="162" t="s">
        <v>14</v>
      </c>
      <c r="F4" s="164" t="s">
        <v>272</v>
      </c>
      <c r="G4" s="2" t="s">
        <v>16</v>
      </c>
      <c r="H4" s="135" t="s">
        <v>18</v>
      </c>
      <c r="I4" s="182" t="s">
        <v>582</v>
      </c>
      <c r="J4" s="163" t="s">
        <v>492</v>
      </c>
      <c r="K4" s="163" t="s">
        <v>491</v>
      </c>
      <c r="L4" s="163" t="s">
        <v>405</v>
      </c>
    </row>
    <row r="5" spans="1:15" ht="9" customHeight="1">
      <c r="A5" s="262" t="s">
        <v>602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</row>
    <row r="6" spans="1:15">
      <c r="A6" s="269"/>
      <c r="B6" s="269"/>
      <c r="C6" s="85"/>
      <c r="D6" s="86"/>
      <c r="E6" s="86"/>
      <c r="F6" s="110"/>
      <c r="G6" s="110"/>
      <c r="H6" s="110"/>
      <c r="I6" s="110"/>
      <c r="J6" s="110"/>
      <c r="K6" s="110"/>
      <c r="L6" s="110"/>
    </row>
    <row r="7" spans="1:15" s="61" customFormat="1">
      <c r="A7" s="173" t="s">
        <v>496</v>
      </c>
      <c r="B7" s="98"/>
      <c r="C7" s="98"/>
      <c r="D7" s="87" t="s">
        <v>23</v>
      </c>
      <c r="E7" s="88"/>
      <c r="F7" s="89"/>
      <c r="G7" s="89"/>
      <c r="H7" s="90" t="s">
        <v>24</v>
      </c>
      <c r="I7" s="90"/>
      <c r="J7" s="91"/>
      <c r="K7" s="91"/>
      <c r="L7" s="89"/>
    </row>
    <row r="8" spans="1:15" s="61" customFormat="1">
      <c r="A8" s="174" t="s">
        <v>497</v>
      </c>
      <c r="B8" s="23" t="s">
        <v>26</v>
      </c>
      <c r="C8" s="126">
        <v>4813</v>
      </c>
      <c r="D8" s="83" t="s">
        <v>27</v>
      </c>
      <c r="E8" s="84" t="s">
        <v>28</v>
      </c>
      <c r="F8" s="92">
        <v>2.5</v>
      </c>
      <c r="G8" s="93">
        <v>311.5</v>
      </c>
      <c r="H8" s="92">
        <v>408.56340000000006</v>
      </c>
      <c r="I8" s="92">
        <f>F8</f>
        <v>2.5</v>
      </c>
      <c r="J8" s="94">
        <v>250</v>
      </c>
      <c r="K8" s="94">
        <f>1.24*J8</f>
        <v>310</v>
      </c>
      <c r="L8" s="92">
        <f>I8*K8</f>
        <v>775</v>
      </c>
      <c r="N8" s="152"/>
    </row>
    <row r="9" spans="1:15" s="61" customFormat="1" ht="16.8">
      <c r="A9" s="174" t="s">
        <v>498</v>
      </c>
      <c r="B9" s="23" t="s">
        <v>32</v>
      </c>
      <c r="C9" s="126">
        <v>99059</v>
      </c>
      <c r="D9" s="64" t="s">
        <v>33</v>
      </c>
      <c r="E9" s="20" t="s">
        <v>34</v>
      </c>
      <c r="F9" s="95">
        <v>26.5</v>
      </c>
      <c r="G9" s="96">
        <v>30.8</v>
      </c>
      <c r="H9" s="95">
        <v>40.397280000000002</v>
      </c>
      <c r="I9" s="95">
        <f>6*F9</f>
        <v>159</v>
      </c>
      <c r="J9" s="97">
        <v>48.99</v>
      </c>
      <c r="K9" s="94">
        <f t="shared" ref="K9:K10" si="0">1.24*J9</f>
        <v>60.747599999999998</v>
      </c>
      <c r="L9" s="92">
        <f t="shared" ref="L9:L10" si="1">I9*K9</f>
        <v>9658.8683999999994</v>
      </c>
      <c r="N9" s="152"/>
    </row>
    <row r="10" spans="1:15" s="61" customFormat="1" ht="16.8">
      <c r="A10" s="174" t="s">
        <v>499</v>
      </c>
      <c r="B10" s="23" t="s">
        <v>32</v>
      </c>
      <c r="C10" s="126">
        <v>100576</v>
      </c>
      <c r="D10" s="64" t="s">
        <v>36</v>
      </c>
      <c r="E10" s="20" t="s">
        <v>28</v>
      </c>
      <c r="F10" s="158">
        <v>145.27000000000001</v>
      </c>
      <c r="G10" s="96">
        <v>1.6</v>
      </c>
      <c r="H10" s="95">
        <v>2.0985600000000004</v>
      </c>
      <c r="I10" s="95">
        <f>6*F10</f>
        <v>871.62000000000012</v>
      </c>
      <c r="J10" s="95">
        <v>2.52</v>
      </c>
      <c r="K10" s="94">
        <f t="shared" si="0"/>
        <v>3.1248</v>
      </c>
      <c r="L10" s="92">
        <f t="shared" si="1"/>
        <v>2723.6381760000004</v>
      </c>
      <c r="N10" s="152"/>
    </row>
    <row r="11" spans="1:15" s="139" customFormat="1" ht="12.75" customHeight="1">
      <c r="A11" s="140"/>
      <c r="B11" s="264" t="s">
        <v>406</v>
      </c>
      <c r="C11" s="265"/>
      <c r="D11" s="265"/>
      <c r="E11" s="265"/>
      <c r="F11" s="265"/>
      <c r="G11" s="141"/>
      <c r="H11" s="141"/>
      <c r="I11" s="141"/>
      <c r="J11" s="141"/>
      <c r="K11" s="141"/>
      <c r="L11" s="141">
        <f>L8+L9+L10</f>
        <v>13157.506576</v>
      </c>
      <c r="M11" s="61"/>
      <c r="N11" s="152"/>
      <c r="O11" s="61"/>
    </row>
    <row r="12" spans="1:15" s="61" customFormat="1">
      <c r="A12" s="99">
        <v>2</v>
      </c>
      <c r="B12" s="98"/>
      <c r="C12" s="98"/>
      <c r="D12" s="65" t="s">
        <v>448</v>
      </c>
      <c r="E12" s="57"/>
      <c r="F12" s="98"/>
      <c r="G12" s="98"/>
      <c r="H12" s="99"/>
      <c r="I12" s="99"/>
      <c r="J12" s="100"/>
      <c r="K12" s="100"/>
      <c r="L12" s="98"/>
      <c r="N12" s="152"/>
    </row>
    <row r="13" spans="1:15" s="61" customFormat="1" ht="16.8">
      <c r="A13" s="174" t="s">
        <v>500</v>
      </c>
      <c r="B13" s="23" t="s">
        <v>32</v>
      </c>
      <c r="C13" s="126">
        <v>96527</v>
      </c>
      <c r="D13" s="73" t="s">
        <v>475</v>
      </c>
      <c r="E13" s="20" t="s">
        <v>41</v>
      </c>
      <c r="F13" s="95">
        <v>9.93</v>
      </c>
      <c r="G13" s="96">
        <v>177.25</v>
      </c>
      <c r="H13" s="95">
        <v>232.48110000000003</v>
      </c>
      <c r="I13" s="95">
        <f>6*F13</f>
        <v>59.58</v>
      </c>
      <c r="J13" s="94">
        <v>125.78</v>
      </c>
      <c r="K13" s="94">
        <f>1.24*J13</f>
        <v>155.96719999999999</v>
      </c>
      <c r="L13" s="92">
        <f>I13*K13</f>
        <v>9292.5257759999986</v>
      </c>
      <c r="N13" s="152"/>
    </row>
    <row r="14" spans="1:15" s="61" customFormat="1" ht="16.8">
      <c r="A14" s="174" t="s">
        <v>501</v>
      </c>
      <c r="B14" s="23" t="s">
        <v>32</v>
      </c>
      <c r="C14" s="126">
        <v>101616</v>
      </c>
      <c r="D14" s="64" t="s">
        <v>45</v>
      </c>
      <c r="E14" s="20" t="s">
        <v>28</v>
      </c>
      <c r="F14" s="95">
        <v>19.850000000000001</v>
      </c>
      <c r="G14" s="96">
        <v>3.6</v>
      </c>
      <c r="H14" s="95">
        <v>4.7217600000000006</v>
      </c>
      <c r="I14" s="95">
        <f t="shared" ref="I14:I24" si="2">6*F14</f>
        <v>119.10000000000001</v>
      </c>
      <c r="J14" s="94">
        <v>6.14</v>
      </c>
      <c r="K14" s="94">
        <f t="shared" ref="K14:K24" si="3">1.24*J14</f>
        <v>7.6135999999999999</v>
      </c>
      <c r="L14" s="92">
        <f t="shared" ref="L14:L24" si="4">I14*K14</f>
        <v>906.77976000000001</v>
      </c>
      <c r="N14" s="152"/>
    </row>
    <row r="15" spans="1:15" s="61" customFormat="1" ht="12" customHeight="1">
      <c r="A15" s="167" t="s">
        <v>502</v>
      </c>
      <c r="B15" s="23" t="s">
        <v>274</v>
      </c>
      <c r="C15" s="126">
        <v>88309</v>
      </c>
      <c r="D15" s="64" t="s">
        <v>275</v>
      </c>
      <c r="E15" s="20" t="s">
        <v>279</v>
      </c>
      <c r="F15" s="95">
        <v>39</v>
      </c>
      <c r="G15" s="96"/>
      <c r="H15" s="95"/>
      <c r="I15" s="95">
        <f t="shared" si="2"/>
        <v>234</v>
      </c>
      <c r="J15" s="94">
        <v>25.81</v>
      </c>
      <c r="K15" s="94">
        <f t="shared" si="3"/>
        <v>32.004399999999997</v>
      </c>
      <c r="L15" s="92">
        <f t="shared" si="4"/>
        <v>7489.0295999999989</v>
      </c>
      <c r="N15" s="152"/>
    </row>
    <row r="16" spans="1:15" s="61" customFormat="1">
      <c r="A16" s="167" t="s">
        <v>503</v>
      </c>
      <c r="B16" s="23" t="s">
        <v>276</v>
      </c>
      <c r="C16" s="126">
        <v>1</v>
      </c>
      <c r="D16" s="64" t="s">
        <v>277</v>
      </c>
      <c r="E16" s="20" t="s">
        <v>280</v>
      </c>
      <c r="F16" s="95">
        <v>240</v>
      </c>
      <c r="G16" s="96"/>
      <c r="H16" s="95"/>
      <c r="I16" s="95">
        <f t="shared" si="2"/>
        <v>1440</v>
      </c>
      <c r="J16" s="94">
        <v>4.5</v>
      </c>
      <c r="K16" s="94">
        <f t="shared" si="3"/>
        <v>5.58</v>
      </c>
      <c r="L16" s="92">
        <f t="shared" si="4"/>
        <v>8035.2</v>
      </c>
      <c r="N16" s="152"/>
    </row>
    <row r="17" spans="1:38" s="61" customFormat="1" ht="25.2">
      <c r="A17" s="167" t="s">
        <v>504</v>
      </c>
      <c r="B17" s="23" t="s">
        <v>274</v>
      </c>
      <c r="C17" s="126">
        <v>87292</v>
      </c>
      <c r="D17" s="64" t="s">
        <v>278</v>
      </c>
      <c r="E17" s="20" t="s">
        <v>281</v>
      </c>
      <c r="F17" s="95">
        <v>0.96</v>
      </c>
      <c r="G17" s="96"/>
      <c r="H17" s="95"/>
      <c r="I17" s="95">
        <f t="shared" si="2"/>
        <v>5.76</v>
      </c>
      <c r="J17" s="94">
        <v>527.02</v>
      </c>
      <c r="K17" s="94">
        <f t="shared" si="3"/>
        <v>653.50479999999993</v>
      </c>
      <c r="L17" s="92">
        <f t="shared" si="4"/>
        <v>3764.1876479999996</v>
      </c>
      <c r="N17" s="152"/>
    </row>
    <row r="18" spans="1:38" s="61" customFormat="1">
      <c r="A18" s="174" t="s">
        <v>505</v>
      </c>
      <c r="B18" s="23" t="s">
        <v>32</v>
      </c>
      <c r="C18" s="126">
        <v>93382</v>
      </c>
      <c r="D18" s="64" t="s">
        <v>47</v>
      </c>
      <c r="E18" s="20" t="s">
        <v>41</v>
      </c>
      <c r="F18" s="95">
        <v>14.08</v>
      </c>
      <c r="G18" s="96">
        <v>20.5</v>
      </c>
      <c r="H18" s="95">
        <v>26.887800000000002</v>
      </c>
      <c r="I18" s="95">
        <f t="shared" si="2"/>
        <v>84.48</v>
      </c>
      <c r="J18" s="94">
        <v>34.74</v>
      </c>
      <c r="K18" s="94">
        <f t="shared" si="3"/>
        <v>43.077600000000004</v>
      </c>
      <c r="L18" s="92">
        <f t="shared" si="4"/>
        <v>3639.1956480000003</v>
      </c>
      <c r="N18" s="152"/>
    </row>
    <row r="19" spans="1:38" s="75" customFormat="1" ht="16.8">
      <c r="A19" s="167" t="s">
        <v>506</v>
      </c>
      <c r="B19" s="23" t="s">
        <v>32</v>
      </c>
      <c r="C19" s="126">
        <v>95240</v>
      </c>
      <c r="D19" s="64" t="s">
        <v>49</v>
      </c>
      <c r="E19" s="20" t="s">
        <v>28</v>
      </c>
      <c r="F19" s="158">
        <v>4.97</v>
      </c>
      <c r="G19" s="153">
        <v>11.2</v>
      </c>
      <c r="H19" s="153">
        <v>14.689920000000001</v>
      </c>
      <c r="I19" s="95">
        <f t="shared" si="2"/>
        <v>29.82</v>
      </c>
      <c r="J19" s="94">
        <v>17.66</v>
      </c>
      <c r="K19" s="94">
        <f t="shared" si="3"/>
        <v>21.898399999999999</v>
      </c>
      <c r="L19" s="92">
        <f t="shared" si="4"/>
        <v>653.01028799999995</v>
      </c>
      <c r="M19" s="61"/>
      <c r="N19" s="166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</row>
    <row r="20" spans="1:38" s="61" customFormat="1" ht="16.8">
      <c r="A20" s="174" t="s">
        <v>507</v>
      </c>
      <c r="B20" s="23" t="s">
        <v>32</v>
      </c>
      <c r="C20" s="126">
        <v>96533</v>
      </c>
      <c r="D20" s="73" t="s">
        <v>476</v>
      </c>
      <c r="E20" s="20" t="s">
        <v>28</v>
      </c>
      <c r="F20" s="95">
        <v>23.82</v>
      </c>
      <c r="G20" s="96">
        <v>91.4</v>
      </c>
      <c r="H20" s="95">
        <v>119.88024000000001</v>
      </c>
      <c r="I20" s="95">
        <f t="shared" si="2"/>
        <v>142.92000000000002</v>
      </c>
      <c r="J20" s="94">
        <v>90.27</v>
      </c>
      <c r="K20" s="94">
        <f t="shared" si="3"/>
        <v>111.9348</v>
      </c>
      <c r="L20" s="92">
        <f t="shared" si="4"/>
        <v>15997.721616000001</v>
      </c>
      <c r="M20" s="180"/>
      <c r="N20" s="166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</row>
    <row r="21" spans="1:38" s="61" customFormat="1">
      <c r="A21" s="174" t="s">
        <v>508</v>
      </c>
      <c r="B21" s="23" t="s">
        <v>32</v>
      </c>
      <c r="C21" s="126">
        <v>92801</v>
      </c>
      <c r="D21" s="73" t="s">
        <v>477</v>
      </c>
      <c r="E21" s="20" t="s">
        <v>54</v>
      </c>
      <c r="F21" s="95">
        <v>25.52</v>
      </c>
      <c r="G21" s="96">
        <v>13</v>
      </c>
      <c r="H21" s="95">
        <v>17.050800000000002</v>
      </c>
      <c r="I21" s="95">
        <f t="shared" si="2"/>
        <v>153.12</v>
      </c>
      <c r="J21" s="94">
        <v>11.06</v>
      </c>
      <c r="K21" s="94">
        <f t="shared" si="3"/>
        <v>13.714400000000001</v>
      </c>
      <c r="L21" s="92">
        <f t="shared" si="4"/>
        <v>2099.9489280000003</v>
      </c>
      <c r="M21" s="180"/>
      <c r="N21" s="166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</row>
    <row r="22" spans="1:38" s="61" customFormat="1" ht="25.2">
      <c r="A22" s="174" t="s">
        <v>509</v>
      </c>
      <c r="B22" s="23" t="s">
        <v>32</v>
      </c>
      <c r="C22" s="126">
        <v>104108</v>
      </c>
      <c r="D22" s="68" t="s">
        <v>59</v>
      </c>
      <c r="E22" s="20" t="s">
        <v>54</v>
      </c>
      <c r="F22" s="95">
        <v>29.62</v>
      </c>
      <c r="G22" s="96">
        <v>10.1</v>
      </c>
      <c r="H22" s="95">
        <v>13.247160000000001</v>
      </c>
      <c r="I22" s="95">
        <f t="shared" si="2"/>
        <v>177.72</v>
      </c>
      <c r="J22" s="94">
        <v>13.61</v>
      </c>
      <c r="K22" s="94">
        <f t="shared" si="3"/>
        <v>16.8764</v>
      </c>
      <c r="L22" s="92">
        <f t="shared" si="4"/>
        <v>2999.2738079999999</v>
      </c>
      <c r="N22" s="166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</row>
    <row r="23" spans="1:38" s="61" customFormat="1" ht="25.2">
      <c r="A23" s="174" t="s">
        <v>510</v>
      </c>
      <c r="B23" s="23" t="s">
        <v>32</v>
      </c>
      <c r="C23" s="126">
        <v>96555</v>
      </c>
      <c r="D23" s="68" t="s">
        <v>61</v>
      </c>
      <c r="E23" s="20" t="s">
        <v>41</v>
      </c>
      <c r="F23" s="95">
        <v>1.8</v>
      </c>
      <c r="G23" s="96">
        <v>639</v>
      </c>
      <c r="H23" s="95">
        <v>838.11240000000009</v>
      </c>
      <c r="I23" s="95">
        <f t="shared" si="2"/>
        <v>10.8</v>
      </c>
      <c r="J23" s="94">
        <v>687.47</v>
      </c>
      <c r="K23" s="94">
        <f t="shared" si="3"/>
        <v>852.46280000000002</v>
      </c>
      <c r="L23" s="92">
        <f t="shared" si="4"/>
        <v>9206.5982400000012</v>
      </c>
      <c r="N23" s="166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</row>
    <row r="24" spans="1:38" s="61" customFormat="1">
      <c r="A24" s="174" t="s">
        <v>511</v>
      </c>
      <c r="B24" s="23" t="s">
        <v>32</v>
      </c>
      <c r="C24" s="126">
        <v>98557</v>
      </c>
      <c r="D24" s="64" t="s">
        <v>63</v>
      </c>
      <c r="E24" s="20" t="s">
        <v>28</v>
      </c>
      <c r="F24" s="95">
        <v>29.78</v>
      </c>
      <c r="G24" s="96">
        <v>33.4</v>
      </c>
      <c r="H24" s="95">
        <v>43.80744</v>
      </c>
      <c r="I24" s="95">
        <f t="shared" si="2"/>
        <v>178.68</v>
      </c>
      <c r="J24" s="94">
        <v>50.28</v>
      </c>
      <c r="K24" s="94">
        <f t="shared" si="3"/>
        <v>62.347200000000001</v>
      </c>
      <c r="L24" s="92">
        <f t="shared" si="4"/>
        <v>11140.197696000001</v>
      </c>
      <c r="N24" s="166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</row>
    <row r="25" spans="1:38" s="139" customFormat="1" ht="12.75" customHeight="1">
      <c r="A25" s="140"/>
      <c r="B25" s="264" t="s">
        <v>407</v>
      </c>
      <c r="C25" s="265"/>
      <c r="D25" s="265"/>
      <c r="E25" s="265"/>
      <c r="F25" s="265"/>
      <c r="G25" s="141"/>
      <c r="H25" s="141"/>
      <c r="I25" s="141"/>
      <c r="J25" s="141"/>
      <c r="K25" s="141"/>
      <c r="L25" s="141">
        <f>SUM(L13:L24)</f>
        <v>75223.669007999997</v>
      </c>
      <c r="M25" s="61"/>
      <c r="N25" s="166"/>
      <c r="O25" s="165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</row>
    <row r="26" spans="1:38" s="75" customFormat="1">
      <c r="A26" s="99">
        <v>3</v>
      </c>
      <c r="B26" s="98"/>
      <c r="C26" s="98"/>
      <c r="D26" s="65" t="s">
        <v>450</v>
      </c>
      <c r="E26" s="57"/>
      <c r="F26" s="98"/>
      <c r="G26" s="98"/>
      <c r="H26" s="99"/>
      <c r="I26" s="99"/>
      <c r="J26" s="100"/>
      <c r="K26" s="100"/>
      <c r="L26" s="98"/>
      <c r="M26" s="61"/>
      <c r="N26" s="166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</row>
    <row r="27" spans="1:38" s="75" customFormat="1" ht="25.2">
      <c r="A27" s="174" t="s">
        <v>512</v>
      </c>
      <c r="B27" s="23" t="s">
        <v>32</v>
      </c>
      <c r="C27" s="126">
        <v>103324</v>
      </c>
      <c r="D27" s="68" t="s">
        <v>92</v>
      </c>
      <c r="E27" s="20" t="s">
        <v>28</v>
      </c>
      <c r="F27" s="95">
        <v>113.49</v>
      </c>
      <c r="G27" s="96">
        <v>70.5</v>
      </c>
      <c r="H27" s="95">
        <v>92.467800000000011</v>
      </c>
      <c r="I27" s="95">
        <f>6*F27</f>
        <v>680.93999999999994</v>
      </c>
      <c r="J27" s="94">
        <v>74.75</v>
      </c>
      <c r="K27" s="94">
        <f t="shared" ref="K27" si="5">1.24*J27</f>
        <v>92.69</v>
      </c>
      <c r="L27" s="92">
        <f t="shared" ref="L27" si="6">I27*K27</f>
        <v>63116.328599999993</v>
      </c>
      <c r="M27" s="61"/>
      <c r="N27" s="166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</row>
    <row r="28" spans="1:38" s="139" customFormat="1" ht="12.75" customHeight="1">
      <c r="A28" s="140"/>
      <c r="B28" s="264" t="s">
        <v>410</v>
      </c>
      <c r="C28" s="265"/>
      <c r="D28" s="265"/>
      <c r="E28" s="265"/>
      <c r="F28" s="265"/>
      <c r="G28" s="141"/>
      <c r="H28" s="141"/>
      <c r="I28" s="141"/>
      <c r="J28" s="141"/>
      <c r="K28" s="141"/>
      <c r="L28" s="141">
        <f>SUM(L27)</f>
        <v>63116.328599999993</v>
      </c>
      <c r="M28" s="61"/>
      <c r="N28" s="166"/>
      <c r="O28" s="165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</row>
    <row r="29" spans="1:38" s="61" customFormat="1">
      <c r="A29" s="99">
        <v>4</v>
      </c>
      <c r="B29" s="98"/>
      <c r="C29" s="98"/>
      <c r="D29" s="65" t="s">
        <v>442</v>
      </c>
      <c r="E29" s="57"/>
      <c r="F29" s="98"/>
      <c r="G29" s="98"/>
      <c r="H29" s="99"/>
      <c r="I29" s="99"/>
      <c r="J29" s="98"/>
      <c r="K29" s="98"/>
      <c r="L29" s="98"/>
      <c r="N29" s="152"/>
    </row>
    <row r="30" spans="1:38" s="75" customFormat="1">
      <c r="A30" s="175" t="s">
        <v>513</v>
      </c>
      <c r="B30" s="116" t="s">
        <v>274</v>
      </c>
      <c r="C30" s="117">
        <v>93194</v>
      </c>
      <c r="D30" s="118" t="s">
        <v>479</v>
      </c>
      <c r="E30" s="119" t="s">
        <v>291</v>
      </c>
      <c r="F30" s="95">
        <v>7.1</v>
      </c>
      <c r="G30" s="96"/>
      <c r="H30" s="95"/>
      <c r="I30" s="95">
        <f>6*F30</f>
        <v>42.599999999999994</v>
      </c>
      <c r="J30" s="94">
        <v>39.08</v>
      </c>
      <c r="K30" s="94">
        <f t="shared" ref="K30:K31" si="7">1.24*J30</f>
        <v>48.459199999999996</v>
      </c>
      <c r="L30" s="92">
        <f t="shared" ref="L30:L31" si="8">I30*K30</f>
        <v>2064.3619199999994</v>
      </c>
      <c r="M30" s="61"/>
      <c r="N30" s="166"/>
    </row>
    <row r="31" spans="1:38" s="75" customFormat="1">
      <c r="A31" s="175" t="s">
        <v>514</v>
      </c>
      <c r="B31" s="116" t="s">
        <v>274</v>
      </c>
      <c r="C31" s="117">
        <v>93182</v>
      </c>
      <c r="D31" s="118" t="s">
        <v>478</v>
      </c>
      <c r="E31" s="119" t="s">
        <v>291</v>
      </c>
      <c r="F31" s="95">
        <v>13.6</v>
      </c>
      <c r="G31" s="96"/>
      <c r="H31" s="95"/>
      <c r="I31" s="95">
        <f>6*F31</f>
        <v>81.599999999999994</v>
      </c>
      <c r="J31" s="94">
        <v>39.79</v>
      </c>
      <c r="K31" s="94">
        <f t="shared" si="7"/>
        <v>49.339599999999997</v>
      </c>
      <c r="L31" s="92">
        <f t="shared" si="8"/>
        <v>4026.1113599999994</v>
      </c>
      <c r="M31" s="61"/>
      <c r="N31" s="166"/>
    </row>
    <row r="32" spans="1:38" s="139" customFormat="1" ht="12.75" customHeight="1">
      <c r="A32" s="140"/>
      <c r="B32" s="264" t="s">
        <v>451</v>
      </c>
      <c r="C32" s="265"/>
      <c r="D32" s="265"/>
      <c r="E32" s="265"/>
      <c r="F32" s="265"/>
      <c r="G32" s="141"/>
      <c r="H32" s="141"/>
      <c r="I32" s="141"/>
      <c r="J32" s="141"/>
      <c r="K32" s="141"/>
      <c r="L32" s="141">
        <f>SUM(L30:L31)</f>
        <v>6090.4732799999983</v>
      </c>
      <c r="M32" s="61"/>
      <c r="N32" s="152"/>
      <c r="O32" s="61"/>
    </row>
    <row r="33" spans="1:15" s="61" customFormat="1">
      <c r="A33" s="99">
        <v>5</v>
      </c>
      <c r="B33" s="98"/>
      <c r="C33" s="98"/>
      <c r="D33" s="65" t="s">
        <v>480</v>
      </c>
      <c r="E33" s="57"/>
      <c r="F33" s="98"/>
      <c r="G33" s="98"/>
      <c r="H33" s="99"/>
      <c r="I33" s="99"/>
      <c r="J33" s="100"/>
      <c r="K33" s="100"/>
      <c r="L33" s="98"/>
      <c r="N33" s="152"/>
    </row>
    <row r="34" spans="1:15" s="61" customFormat="1">
      <c r="A34" s="174" t="s">
        <v>515</v>
      </c>
      <c r="B34" s="23" t="s">
        <v>32</v>
      </c>
      <c r="C34" s="126">
        <v>93204</v>
      </c>
      <c r="D34" s="73" t="s">
        <v>481</v>
      </c>
      <c r="E34" s="181" t="s">
        <v>291</v>
      </c>
      <c r="F34" s="95">
        <v>39.700000000000003</v>
      </c>
      <c r="G34" s="96">
        <v>79</v>
      </c>
      <c r="H34" s="95">
        <v>103.61640000000001</v>
      </c>
      <c r="I34" s="95">
        <f>6*F34</f>
        <v>238.20000000000002</v>
      </c>
      <c r="J34" s="94">
        <v>53.32</v>
      </c>
      <c r="K34" s="94">
        <f t="shared" ref="K34" si="9">1.24*J34</f>
        <v>66.116799999999998</v>
      </c>
      <c r="L34" s="92">
        <f t="shared" ref="L34" si="10">I34*K34</f>
        <v>15749.021760000001</v>
      </c>
      <c r="N34" s="152"/>
    </row>
    <row r="35" spans="1:15" s="139" customFormat="1" ht="12.75" customHeight="1">
      <c r="A35" s="140"/>
      <c r="B35" s="264" t="s">
        <v>412</v>
      </c>
      <c r="C35" s="265"/>
      <c r="D35" s="265"/>
      <c r="E35" s="265"/>
      <c r="F35" s="265"/>
      <c r="G35" s="141"/>
      <c r="H35" s="141"/>
      <c r="I35" s="141"/>
      <c r="J35" s="141"/>
      <c r="K35" s="141"/>
      <c r="L35" s="141">
        <f>SUM(L34)</f>
        <v>15749.021760000001</v>
      </c>
      <c r="M35" s="61"/>
      <c r="N35" s="152"/>
      <c r="O35" s="61"/>
    </row>
    <row r="36" spans="1:15" s="61" customFormat="1">
      <c r="A36" s="99">
        <v>6</v>
      </c>
      <c r="B36" s="98"/>
      <c r="C36" s="98"/>
      <c r="D36" s="65" t="s">
        <v>473</v>
      </c>
      <c r="E36" s="57"/>
      <c r="F36" s="98"/>
      <c r="G36" s="98"/>
      <c r="H36" s="99"/>
      <c r="I36" s="99"/>
      <c r="J36" s="100"/>
      <c r="K36" s="100"/>
      <c r="L36" s="98"/>
      <c r="N36" s="152"/>
    </row>
    <row r="37" spans="1:15" s="61" customFormat="1" ht="25.2">
      <c r="A37" s="167" t="s">
        <v>516</v>
      </c>
      <c r="B37" s="23" t="s">
        <v>274</v>
      </c>
      <c r="C37" s="126">
        <v>92959</v>
      </c>
      <c r="D37" s="64" t="s">
        <v>453</v>
      </c>
      <c r="E37" s="20" t="s">
        <v>311</v>
      </c>
      <c r="F37" s="158">
        <v>4</v>
      </c>
      <c r="G37" s="98"/>
      <c r="H37" s="99"/>
      <c r="I37" s="95">
        <f>6*F37</f>
        <v>24</v>
      </c>
      <c r="J37" s="94">
        <v>353.03</v>
      </c>
      <c r="K37" s="94">
        <f t="shared" ref="K37:K41" si="11">1.24*J37</f>
        <v>437.75719999999995</v>
      </c>
      <c r="L37" s="92">
        <f t="shared" ref="L37:L41" si="12">I37*K37</f>
        <v>10506.172799999998</v>
      </c>
      <c r="N37" s="152"/>
    </row>
    <row r="38" spans="1:15" s="61" customFormat="1" ht="25.2">
      <c r="A38" s="167" t="s">
        <v>517</v>
      </c>
      <c r="B38" s="23" t="s">
        <v>32</v>
      </c>
      <c r="C38" s="126">
        <v>92543</v>
      </c>
      <c r="D38" s="64" t="s">
        <v>96</v>
      </c>
      <c r="E38" s="20" t="s">
        <v>28</v>
      </c>
      <c r="F38" s="158">
        <v>50.74</v>
      </c>
      <c r="G38" s="96">
        <v>10.5</v>
      </c>
      <c r="H38" s="95">
        <v>13.771800000000001</v>
      </c>
      <c r="I38" s="95">
        <f t="shared" ref="I38:I41" si="13">6*F38</f>
        <v>304.44</v>
      </c>
      <c r="J38" s="94">
        <v>15.92</v>
      </c>
      <c r="K38" s="94">
        <f t="shared" si="11"/>
        <v>19.7408</v>
      </c>
      <c r="L38" s="92">
        <f t="shared" si="12"/>
        <v>6009.8891519999997</v>
      </c>
      <c r="N38" s="152"/>
    </row>
    <row r="39" spans="1:15" s="61" customFormat="1" ht="25.2">
      <c r="A39" s="167" t="s">
        <v>518</v>
      </c>
      <c r="B39" s="23" t="s">
        <v>32</v>
      </c>
      <c r="C39" s="126">
        <v>94207</v>
      </c>
      <c r="D39" s="64" t="s">
        <v>98</v>
      </c>
      <c r="E39" s="20" t="s">
        <v>28</v>
      </c>
      <c r="F39" s="158">
        <v>50.74</v>
      </c>
      <c r="G39" s="96">
        <v>32.5</v>
      </c>
      <c r="H39" s="95">
        <v>42.627000000000002</v>
      </c>
      <c r="I39" s="95">
        <f t="shared" si="13"/>
        <v>304.44</v>
      </c>
      <c r="J39" s="94">
        <v>49.16</v>
      </c>
      <c r="K39" s="94">
        <f t="shared" si="11"/>
        <v>60.958399999999997</v>
      </c>
      <c r="L39" s="92">
        <f t="shared" si="12"/>
        <v>18558.175295999998</v>
      </c>
      <c r="N39" s="152"/>
    </row>
    <row r="40" spans="1:15" s="61" customFormat="1" ht="16.8">
      <c r="A40" s="157" t="s">
        <v>519</v>
      </c>
      <c r="B40" s="23"/>
      <c r="C40" s="126">
        <v>96111</v>
      </c>
      <c r="D40" s="64" t="s">
        <v>472</v>
      </c>
      <c r="E40" s="20" t="s">
        <v>482</v>
      </c>
      <c r="F40" s="158">
        <v>58.56</v>
      </c>
      <c r="G40" s="96"/>
      <c r="H40" s="95"/>
      <c r="I40" s="95">
        <f t="shared" si="13"/>
        <v>351.36</v>
      </c>
      <c r="J40" s="94">
        <v>75.680000000000007</v>
      </c>
      <c r="K40" s="94">
        <f t="shared" si="11"/>
        <v>93.84320000000001</v>
      </c>
      <c r="L40" s="92">
        <f t="shared" si="12"/>
        <v>32972.746752000006</v>
      </c>
      <c r="N40" s="152"/>
    </row>
    <row r="41" spans="1:15" s="61" customFormat="1" ht="16.8">
      <c r="A41" s="157" t="s">
        <v>520</v>
      </c>
      <c r="B41" s="23" t="s">
        <v>274</v>
      </c>
      <c r="C41" s="126">
        <v>96121</v>
      </c>
      <c r="D41" s="64" t="s">
        <v>483</v>
      </c>
      <c r="E41" s="20" t="s">
        <v>291</v>
      </c>
      <c r="F41" s="158">
        <v>98.6</v>
      </c>
      <c r="G41" s="169"/>
      <c r="H41" s="169"/>
      <c r="I41" s="95">
        <f t="shared" si="13"/>
        <v>591.59999999999991</v>
      </c>
      <c r="J41" s="94">
        <v>13.99</v>
      </c>
      <c r="K41" s="94">
        <f t="shared" si="11"/>
        <v>17.3476</v>
      </c>
      <c r="L41" s="92">
        <f t="shared" si="12"/>
        <v>10262.840159999998</v>
      </c>
      <c r="N41" s="152"/>
    </row>
    <row r="42" spans="1:15" s="139" customFormat="1" ht="12.75" customHeight="1">
      <c r="A42" s="140"/>
      <c r="B42" s="264" t="s">
        <v>419</v>
      </c>
      <c r="C42" s="265"/>
      <c r="D42" s="265"/>
      <c r="E42" s="265"/>
      <c r="F42" s="265"/>
      <c r="G42" s="141"/>
      <c r="H42" s="141"/>
      <c r="I42" s="141"/>
      <c r="J42" s="141"/>
      <c r="K42" s="141"/>
      <c r="L42" s="141">
        <f>SUM(L37:L41)</f>
        <v>78309.824159999989</v>
      </c>
      <c r="M42" s="61"/>
      <c r="N42" s="152"/>
      <c r="O42" s="61"/>
    </row>
    <row r="43" spans="1:15" s="61" customFormat="1">
      <c r="A43" s="99">
        <v>7</v>
      </c>
      <c r="B43" s="98"/>
      <c r="C43" s="98"/>
      <c r="D43" s="65" t="s">
        <v>420</v>
      </c>
      <c r="E43" s="57"/>
      <c r="F43" s="98"/>
      <c r="G43" s="98"/>
      <c r="H43" s="99"/>
      <c r="I43" s="99"/>
      <c r="J43" s="100"/>
      <c r="K43" s="100"/>
      <c r="L43" s="98"/>
      <c r="N43" s="152"/>
    </row>
    <row r="44" spans="1:15" s="61" customFormat="1" ht="25.2">
      <c r="A44" s="174" t="s">
        <v>521</v>
      </c>
      <c r="B44" s="23" t="s">
        <v>32</v>
      </c>
      <c r="C44" s="126">
        <v>87879</v>
      </c>
      <c r="D44" s="73" t="s">
        <v>488</v>
      </c>
      <c r="E44" s="20" t="s">
        <v>28</v>
      </c>
      <c r="F44" s="95">
        <v>119.97</v>
      </c>
      <c r="G44" s="96">
        <v>6</v>
      </c>
      <c r="H44" s="95">
        <v>7.8696000000000002</v>
      </c>
      <c r="I44" s="95">
        <f>6*F44</f>
        <v>719.81999999999994</v>
      </c>
      <c r="J44" s="94">
        <v>4.3</v>
      </c>
      <c r="K44" s="94">
        <f t="shared" ref="K44:K49" si="14">1.24*J44</f>
        <v>5.3319999999999999</v>
      </c>
      <c r="L44" s="92">
        <f t="shared" ref="L44:L49" si="15">I44*K44</f>
        <v>3838.0802399999998</v>
      </c>
      <c r="N44" s="152"/>
    </row>
    <row r="45" spans="1:15" s="61" customFormat="1" ht="42">
      <c r="A45" s="174" t="s">
        <v>522</v>
      </c>
      <c r="B45" s="23" t="s">
        <v>32</v>
      </c>
      <c r="C45" s="126">
        <v>87527</v>
      </c>
      <c r="D45" s="68" t="s">
        <v>106</v>
      </c>
      <c r="E45" s="20" t="s">
        <v>28</v>
      </c>
      <c r="F45" s="95">
        <v>24.57</v>
      </c>
      <c r="G45" s="96">
        <v>24</v>
      </c>
      <c r="H45" s="95">
        <v>31.478400000000001</v>
      </c>
      <c r="I45" s="95">
        <f t="shared" ref="I45:I49" si="16">6*F45</f>
        <v>147.42000000000002</v>
      </c>
      <c r="J45" s="94">
        <v>39.26</v>
      </c>
      <c r="K45" s="94">
        <f t="shared" si="14"/>
        <v>48.682399999999994</v>
      </c>
      <c r="L45" s="92">
        <f t="shared" si="15"/>
        <v>7176.7594079999999</v>
      </c>
      <c r="N45" s="152"/>
    </row>
    <row r="46" spans="1:15" s="61" customFormat="1" ht="25.2">
      <c r="A46" s="174" t="s">
        <v>523</v>
      </c>
      <c r="B46" s="23" t="s">
        <v>32</v>
      </c>
      <c r="C46" s="126">
        <v>87775</v>
      </c>
      <c r="D46" s="68" t="s">
        <v>108</v>
      </c>
      <c r="E46" s="20" t="s">
        <v>28</v>
      </c>
      <c r="F46" s="95">
        <v>95.4</v>
      </c>
      <c r="G46" s="96">
        <v>32</v>
      </c>
      <c r="H46" s="95">
        <v>41.971200000000003</v>
      </c>
      <c r="I46" s="95">
        <f t="shared" si="16"/>
        <v>572.40000000000009</v>
      </c>
      <c r="J46" s="94">
        <v>50.697000000000003</v>
      </c>
      <c r="K46" s="94">
        <f t="shared" si="14"/>
        <v>62.864280000000001</v>
      </c>
      <c r="L46" s="92">
        <f t="shared" si="15"/>
        <v>35983.513872000003</v>
      </c>
      <c r="N46" s="152"/>
    </row>
    <row r="47" spans="1:15" s="75" customFormat="1" ht="16.8">
      <c r="A47" s="174" t="s">
        <v>524</v>
      </c>
      <c r="B47" s="23" t="s">
        <v>32</v>
      </c>
      <c r="C47" s="126">
        <v>95241</v>
      </c>
      <c r="D47" s="64" t="s">
        <v>454</v>
      </c>
      <c r="E47" s="20" t="s">
        <v>290</v>
      </c>
      <c r="F47" s="95">
        <v>44.31</v>
      </c>
      <c r="G47" s="153">
        <v>28.5</v>
      </c>
      <c r="H47" s="153">
        <v>37.380600000000001</v>
      </c>
      <c r="I47" s="95">
        <f t="shared" si="16"/>
        <v>265.86</v>
      </c>
      <c r="J47" s="94">
        <v>29.46</v>
      </c>
      <c r="K47" s="94">
        <f t="shared" si="14"/>
        <v>36.5304</v>
      </c>
      <c r="L47" s="92">
        <f t="shared" si="15"/>
        <v>9711.9721440000012</v>
      </c>
      <c r="M47" s="165"/>
      <c r="N47" s="166"/>
    </row>
    <row r="48" spans="1:15" s="61" customFormat="1" ht="25.2">
      <c r="A48" s="174" t="s">
        <v>525</v>
      </c>
      <c r="B48" s="23" t="s">
        <v>32</v>
      </c>
      <c r="C48" s="126">
        <v>87251</v>
      </c>
      <c r="D48" s="68" t="s">
        <v>114</v>
      </c>
      <c r="E48" s="20" t="s">
        <v>28</v>
      </c>
      <c r="F48" s="95">
        <v>24.57</v>
      </c>
      <c r="G48" s="96">
        <v>42</v>
      </c>
      <c r="H48" s="95">
        <v>55.087200000000003</v>
      </c>
      <c r="I48" s="95">
        <f t="shared" si="16"/>
        <v>147.42000000000002</v>
      </c>
      <c r="J48" s="94">
        <v>47.28</v>
      </c>
      <c r="K48" s="94">
        <f t="shared" si="14"/>
        <v>58.627200000000002</v>
      </c>
      <c r="L48" s="92">
        <f t="shared" si="15"/>
        <v>8642.8218240000006</v>
      </c>
      <c r="N48" s="152"/>
    </row>
    <row r="49" spans="1:15" s="61" customFormat="1" ht="33.6">
      <c r="A49" s="174" t="s">
        <v>526</v>
      </c>
      <c r="B49" s="23" t="s">
        <v>32</v>
      </c>
      <c r="C49" s="126">
        <v>93393</v>
      </c>
      <c r="D49" s="73" t="s">
        <v>484</v>
      </c>
      <c r="E49" s="20" t="s">
        <v>28</v>
      </c>
      <c r="F49" s="95">
        <v>30.83</v>
      </c>
      <c r="G49" s="96">
        <v>51</v>
      </c>
      <c r="H49" s="95">
        <v>66.891600000000011</v>
      </c>
      <c r="I49" s="95">
        <f t="shared" si="16"/>
        <v>184.98</v>
      </c>
      <c r="J49" s="94">
        <v>49.4</v>
      </c>
      <c r="K49" s="94">
        <f t="shared" si="14"/>
        <v>61.256</v>
      </c>
      <c r="L49" s="92">
        <f t="shared" si="15"/>
        <v>11331.13488</v>
      </c>
      <c r="N49" s="152"/>
    </row>
    <row r="50" spans="1:15" s="139" customFormat="1" ht="15.6" customHeight="1">
      <c r="A50" s="140"/>
      <c r="B50" s="264" t="s">
        <v>421</v>
      </c>
      <c r="C50" s="265"/>
      <c r="D50" s="265"/>
      <c r="E50" s="265"/>
      <c r="F50" s="265"/>
      <c r="G50" s="141"/>
      <c r="H50" s="141"/>
      <c r="I50" s="141"/>
      <c r="J50" s="141"/>
      <c r="K50" s="141"/>
      <c r="L50" s="141">
        <f>SUM(L44:L49)</f>
        <v>76684.282368</v>
      </c>
      <c r="M50" s="61"/>
      <c r="N50" s="152"/>
      <c r="O50" s="61"/>
    </row>
    <row r="51" spans="1:15" s="61" customFormat="1">
      <c r="A51" s="99">
        <v>8</v>
      </c>
      <c r="B51" s="98"/>
      <c r="C51" s="98"/>
      <c r="D51" s="65" t="s">
        <v>118</v>
      </c>
      <c r="E51" s="57"/>
      <c r="F51" s="98"/>
      <c r="G51" s="98"/>
      <c r="H51" s="99"/>
      <c r="I51" s="99"/>
      <c r="J51" s="100"/>
      <c r="K51" s="100"/>
      <c r="L51" s="98"/>
      <c r="N51" s="152"/>
    </row>
    <row r="52" spans="1:15" s="61" customFormat="1">
      <c r="A52" s="99" t="s">
        <v>527</v>
      </c>
      <c r="B52" s="98"/>
      <c r="C52" s="98"/>
      <c r="D52" s="65" t="s">
        <v>423</v>
      </c>
      <c r="E52" s="57"/>
      <c r="F52" s="98"/>
      <c r="G52" s="98"/>
      <c r="H52" s="99"/>
      <c r="I52" s="99"/>
      <c r="J52" s="100"/>
      <c r="K52" s="100"/>
      <c r="L52" s="98"/>
      <c r="N52" s="152"/>
    </row>
    <row r="53" spans="1:15" s="61" customFormat="1" ht="16.8">
      <c r="A53" s="174" t="s">
        <v>528</v>
      </c>
      <c r="B53" s="23" t="s">
        <v>26</v>
      </c>
      <c r="C53" s="126">
        <v>90825</v>
      </c>
      <c r="D53" s="73" t="s">
        <v>463</v>
      </c>
      <c r="E53" s="20" t="s">
        <v>123</v>
      </c>
      <c r="F53" s="95">
        <v>2</v>
      </c>
      <c r="G53" s="96">
        <v>500</v>
      </c>
      <c r="H53" s="95">
        <v>655.80000000000007</v>
      </c>
      <c r="I53" s="95">
        <f>6*F53</f>
        <v>12</v>
      </c>
      <c r="J53" s="94">
        <v>908.6</v>
      </c>
      <c r="K53" s="94">
        <f t="shared" ref="K53:K56" si="17">1.24*J53</f>
        <v>1126.664</v>
      </c>
      <c r="L53" s="92">
        <f t="shared" ref="L53:L56" si="18">I53*K53</f>
        <v>13519.968000000001</v>
      </c>
      <c r="N53" s="152"/>
    </row>
    <row r="54" spans="1:15" s="61" customFormat="1" ht="25.2">
      <c r="A54" s="174" t="s">
        <v>529</v>
      </c>
      <c r="B54" s="23" t="s">
        <v>32</v>
      </c>
      <c r="C54" s="126">
        <v>90822</v>
      </c>
      <c r="D54" s="73" t="s">
        <v>455</v>
      </c>
      <c r="E54" s="20" t="s">
        <v>123</v>
      </c>
      <c r="F54" s="95">
        <v>3</v>
      </c>
      <c r="G54" s="96">
        <v>273</v>
      </c>
      <c r="H54" s="95">
        <v>358.0668</v>
      </c>
      <c r="I54" s="95">
        <f t="shared" ref="I54:I56" si="19">6*F54</f>
        <v>18</v>
      </c>
      <c r="J54" s="94">
        <v>462.99</v>
      </c>
      <c r="K54" s="94">
        <f t="shared" si="17"/>
        <v>574.10760000000005</v>
      </c>
      <c r="L54" s="92">
        <f t="shared" si="18"/>
        <v>10333.936800000001</v>
      </c>
      <c r="N54" s="152"/>
    </row>
    <row r="55" spans="1:15" s="61" customFormat="1" ht="25.2">
      <c r="A55" s="174" t="s">
        <v>530</v>
      </c>
      <c r="B55" s="23" t="s">
        <v>32</v>
      </c>
      <c r="C55" s="126">
        <v>90830</v>
      </c>
      <c r="D55" s="68" t="s">
        <v>127</v>
      </c>
      <c r="E55" s="20" t="s">
        <v>123</v>
      </c>
      <c r="F55" s="95">
        <v>2</v>
      </c>
      <c r="G55" s="96">
        <v>106</v>
      </c>
      <c r="H55" s="95">
        <v>139.02960000000002</v>
      </c>
      <c r="I55" s="95">
        <f t="shared" si="19"/>
        <v>12</v>
      </c>
      <c r="J55" s="94">
        <v>186.16</v>
      </c>
      <c r="K55" s="94">
        <f t="shared" si="17"/>
        <v>230.83840000000001</v>
      </c>
      <c r="L55" s="92">
        <f t="shared" si="18"/>
        <v>2770.0608000000002</v>
      </c>
      <c r="N55" s="152"/>
    </row>
    <row r="56" spans="1:15" s="61" customFormat="1" ht="16.8">
      <c r="A56" s="174" t="s">
        <v>531</v>
      </c>
      <c r="B56" s="23" t="s">
        <v>32</v>
      </c>
      <c r="C56" s="126">
        <v>91307</v>
      </c>
      <c r="D56" s="73" t="s">
        <v>456</v>
      </c>
      <c r="E56" s="20" t="s">
        <v>123</v>
      </c>
      <c r="F56" s="95">
        <v>3</v>
      </c>
      <c r="G56" s="96">
        <v>93.5</v>
      </c>
      <c r="H56" s="95">
        <v>122.63460000000001</v>
      </c>
      <c r="I56" s="95">
        <f t="shared" si="19"/>
        <v>18</v>
      </c>
      <c r="J56" s="94">
        <v>94.99</v>
      </c>
      <c r="K56" s="94">
        <f t="shared" si="17"/>
        <v>117.7876</v>
      </c>
      <c r="L56" s="92">
        <f t="shared" si="18"/>
        <v>2120.1768000000002</v>
      </c>
      <c r="N56" s="152"/>
    </row>
    <row r="57" spans="1:15" s="139" customFormat="1" ht="12.75" customHeight="1">
      <c r="A57" s="140"/>
      <c r="B57" s="280" t="s">
        <v>424</v>
      </c>
      <c r="C57" s="281"/>
      <c r="D57" s="281"/>
      <c r="E57" s="281"/>
      <c r="F57" s="281"/>
      <c r="G57" s="141"/>
      <c r="H57" s="141"/>
      <c r="I57" s="141"/>
      <c r="J57" s="141"/>
      <c r="K57" s="172"/>
      <c r="L57" s="170">
        <f>SUM(L53:L56)</f>
        <v>28744.142400000004</v>
      </c>
      <c r="M57" s="61"/>
      <c r="N57" s="152"/>
      <c r="O57" s="61"/>
    </row>
    <row r="58" spans="1:15" s="61" customFormat="1">
      <c r="A58" s="99">
        <v>9</v>
      </c>
      <c r="B58" s="98"/>
      <c r="C58" s="98"/>
      <c r="D58" s="65" t="s">
        <v>425</v>
      </c>
      <c r="E58" s="57"/>
      <c r="F58" s="98"/>
      <c r="G58" s="98"/>
      <c r="H58" s="99"/>
      <c r="I58" s="99"/>
      <c r="J58" s="100"/>
      <c r="K58" s="100"/>
      <c r="L58" s="100"/>
      <c r="N58" s="152"/>
    </row>
    <row r="59" spans="1:15" s="61" customFormat="1" ht="28.2" customHeight="1">
      <c r="A59" s="167" t="s">
        <v>532</v>
      </c>
      <c r="B59" s="23" t="s">
        <v>32</v>
      </c>
      <c r="C59" s="126">
        <v>94559</v>
      </c>
      <c r="D59" s="73" t="s">
        <v>133</v>
      </c>
      <c r="E59" s="126" t="s">
        <v>28</v>
      </c>
      <c r="F59" s="158">
        <v>0.8</v>
      </c>
      <c r="G59" s="96">
        <v>395</v>
      </c>
      <c r="H59" s="95">
        <v>518.08199999999999</v>
      </c>
      <c r="I59" s="95">
        <f>6*F59</f>
        <v>4.8000000000000007</v>
      </c>
      <c r="J59" s="94">
        <v>648.03</v>
      </c>
      <c r="K59" s="94">
        <f t="shared" ref="K59:K63" si="20">1.24*J59</f>
        <v>803.55719999999997</v>
      </c>
      <c r="L59" s="92">
        <f t="shared" ref="L59:L63" si="21">I59*K59</f>
        <v>3857.0745600000005</v>
      </c>
      <c r="N59" s="152"/>
    </row>
    <row r="60" spans="1:15" s="61" customFormat="1" ht="37.799999999999997" customHeight="1">
      <c r="A60" s="167" t="s">
        <v>533</v>
      </c>
      <c r="B60" s="23" t="s">
        <v>274</v>
      </c>
      <c r="C60" s="126">
        <v>100666</v>
      </c>
      <c r="D60" s="73" t="s">
        <v>460</v>
      </c>
      <c r="E60" s="126" t="s">
        <v>449</v>
      </c>
      <c r="F60" s="158">
        <v>4.32</v>
      </c>
      <c r="G60" s="96"/>
      <c r="H60" s="95"/>
      <c r="I60" s="95">
        <f t="shared" ref="I60:I63" si="22">6*F60</f>
        <v>25.92</v>
      </c>
      <c r="J60" s="94">
        <v>857.99</v>
      </c>
      <c r="K60" s="94">
        <f t="shared" si="20"/>
        <v>1063.9076</v>
      </c>
      <c r="L60" s="92">
        <f t="shared" si="21"/>
        <v>27576.484992000002</v>
      </c>
      <c r="N60" s="152"/>
    </row>
    <row r="61" spans="1:15" s="61" customFormat="1">
      <c r="A61" s="167" t="s">
        <v>534</v>
      </c>
      <c r="B61" s="23" t="s">
        <v>458</v>
      </c>
      <c r="C61" s="126">
        <v>10492</v>
      </c>
      <c r="D61" s="73" t="s">
        <v>459</v>
      </c>
      <c r="E61" s="126" t="s">
        <v>449</v>
      </c>
      <c r="F61" s="158">
        <v>4.82</v>
      </c>
      <c r="G61" s="96"/>
      <c r="H61" s="95"/>
      <c r="I61" s="95">
        <f t="shared" si="22"/>
        <v>28.92</v>
      </c>
      <c r="J61" s="94">
        <v>102.7</v>
      </c>
      <c r="K61" s="94">
        <f t="shared" si="20"/>
        <v>127.348</v>
      </c>
      <c r="L61" s="92">
        <f t="shared" si="21"/>
        <v>3682.90416</v>
      </c>
      <c r="N61" s="152"/>
    </row>
    <row r="62" spans="1:15" s="61" customFormat="1">
      <c r="A62" s="167" t="s">
        <v>535</v>
      </c>
      <c r="B62" s="23" t="s">
        <v>26</v>
      </c>
      <c r="C62" s="126">
        <v>10499</v>
      </c>
      <c r="D62" s="73" t="s">
        <v>135</v>
      </c>
      <c r="E62" s="126" t="s">
        <v>28</v>
      </c>
      <c r="F62" s="158">
        <v>0.3</v>
      </c>
      <c r="G62" s="96">
        <v>80.5</v>
      </c>
      <c r="H62" s="95">
        <v>105.58380000000001</v>
      </c>
      <c r="I62" s="95">
        <f t="shared" si="22"/>
        <v>1.7999999999999998</v>
      </c>
      <c r="J62" s="94">
        <v>85.58</v>
      </c>
      <c r="K62" s="94">
        <f t="shared" si="20"/>
        <v>106.11919999999999</v>
      </c>
      <c r="L62" s="92">
        <f t="shared" si="21"/>
        <v>191.01455999999996</v>
      </c>
      <c r="N62" s="152"/>
    </row>
    <row r="63" spans="1:15" s="61" customFormat="1">
      <c r="A63" s="167" t="s">
        <v>536</v>
      </c>
      <c r="B63" s="23" t="s">
        <v>274</v>
      </c>
      <c r="C63" s="126">
        <v>88325</v>
      </c>
      <c r="D63" s="73" t="s">
        <v>306</v>
      </c>
      <c r="E63" s="126" t="s">
        <v>279</v>
      </c>
      <c r="F63" s="158">
        <v>2.5</v>
      </c>
      <c r="G63" s="96"/>
      <c r="H63" s="95"/>
      <c r="I63" s="95">
        <f t="shared" si="22"/>
        <v>15</v>
      </c>
      <c r="J63" s="94">
        <v>23.2</v>
      </c>
      <c r="K63" s="94">
        <f t="shared" si="20"/>
        <v>28.768000000000001</v>
      </c>
      <c r="L63" s="92">
        <f t="shared" si="21"/>
        <v>431.52</v>
      </c>
      <c r="N63" s="152"/>
    </row>
    <row r="64" spans="1:15" s="139" customFormat="1" ht="12.75" customHeight="1">
      <c r="A64" s="140"/>
      <c r="B64" s="280" t="s">
        <v>426</v>
      </c>
      <c r="C64" s="281"/>
      <c r="D64" s="281"/>
      <c r="E64" s="281"/>
      <c r="F64" s="281"/>
      <c r="G64" s="141"/>
      <c r="H64" s="141"/>
      <c r="I64" s="141"/>
      <c r="J64" s="141"/>
      <c r="K64" s="141"/>
      <c r="L64" s="141">
        <f>SUM(L59:L63)</f>
        <v>35738.998272000004</v>
      </c>
      <c r="M64" s="61"/>
      <c r="N64" s="152"/>
      <c r="O64" s="61"/>
    </row>
    <row r="65" spans="1:15" s="139" customFormat="1" ht="12.75" customHeight="1">
      <c r="A65" s="140"/>
      <c r="B65" s="264" t="s">
        <v>474</v>
      </c>
      <c r="C65" s="265"/>
      <c r="D65" s="265"/>
      <c r="E65" s="265"/>
      <c r="F65" s="265"/>
      <c r="G65" s="141"/>
      <c r="H65" s="141"/>
      <c r="I65" s="141"/>
      <c r="J65" s="141"/>
      <c r="K65" s="141"/>
      <c r="L65" s="141">
        <f>L57+L64</f>
        <v>64483.140672000009</v>
      </c>
      <c r="M65" s="61"/>
      <c r="N65" s="152"/>
      <c r="O65" s="61"/>
    </row>
    <row r="66" spans="1:15" s="61" customFormat="1">
      <c r="A66" s="99">
        <v>10</v>
      </c>
      <c r="B66" s="98"/>
      <c r="C66" s="98"/>
      <c r="D66" s="65" t="s">
        <v>428</v>
      </c>
      <c r="E66" s="57"/>
      <c r="F66" s="98"/>
      <c r="G66" s="98"/>
      <c r="H66" s="99"/>
      <c r="I66" s="99"/>
      <c r="J66" s="100"/>
      <c r="K66" s="100"/>
      <c r="L66" s="98"/>
      <c r="N66" s="152"/>
    </row>
    <row r="67" spans="1:15" s="61" customFormat="1" ht="16.8">
      <c r="A67" s="160" t="s">
        <v>537</v>
      </c>
      <c r="B67" s="23" t="s">
        <v>274</v>
      </c>
      <c r="C67" s="126">
        <v>88415</v>
      </c>
      <c r="D67" s="73" t="s">
        <v>485</v>
      </c>
      <c r="E67" s="20" t="s">
        <v>290</v>
      </c>
      <c r="F67" s="95">
        <v>119.97</v>
      </c>
      <c r="G67" s="159"/>
      <c r="H67" s="160"/>
      <c r="I67" s="95">
        <f>6*F67</f>
        <v>719.81999999999994</v>
      </c>
      <c r="J67" s="161">
        <v>3.07</v>
      </c>
      <c r="K67" s="94">
        <f t="shared" ref="K67:K70" si="23">1.24*J67</f>
        <v>3.8068</v>
      </c>
      <c r="L67" s="92">
        <f t="shared" ref="L67:L70" si="24">I67*K67</f>
        <v>2740.2107759999999</v>
      </c>
      <c r="N67" s="152"/>
    </row>
    <row r="68" spans="1:15" s="61" customFormat="1" ht="16.8">
      <c r="A68" s="174" t="s">
        <v>538</v>
      </c>
      <c r="B68" s="23" t="s">
        <v>32</v>
      </c>
      <c r="C68" s="126">
        <v>88489</v>
      </c>
      <c r="D68" s="73" t="s">
        <v>452</v>
      </c>
      <c r="E68" s="20" t="s">
        <v>28</v>
      </c>
      <c r="F68" s="95">
        <v>119.97</v>
      </c>
      <c r="G68" s="96">
        <v>12</v>
      </c>
      <c r="H68" s="95">
        <v>15.7392</v>
      </c>
      <c r="I68" s="95">
        <f t="shared" ref="I68:I70" si="25">6*F68</f>
        <v>719.81999999999994</v>
      </c>
      <c r="J68" s="94">
        <v>13.03</v>
      </c>
      <c r="K68" s="94">
        <f t="shared" si="23"/>
        <v>16.1572</v>
      </c>
      <c r="L68" s="92">
        <f t="shared" si="24"/>
        <v>11630.275703999998</v>
      </c>
      <c r="N68" s="152"/>
    </row>
    <row r="69" spans="1:15" s="61" customFormat="1" ht="16.8">
      <c r="A69" s="174" t="s">
        <v>539</v>
      </c>
      <c r="B69" s="23" t="s">
        <v>32</v>
      </c>
      <c r="C69" s="126">
        <v>102218</v>
      </c>
      <c r="D69" s="73" t="s">
        <v>486</v>
      </c>
      <c r="E69" s="20" t="s">
        <v>28</v>
      </c>
      <c r="F69" s="95">
        <v>10.08</v>
      </c>
      <c r="G69" s="96">
        <v>14</v>
      </c>
      <c r="H69" s="95">
        <v>18.362400000000001</v>
      </c>
      <c r="I69" s="95">
        <f t="shared" si="25"/>
        <v>60.480000000000004</v>
      </c>
      <c r="J69" s="94">
        <v>15.73</v>
      </c>
      <c r="K69" s="94">
        <f t="shared" si="23"/>
        <v>19.505200000000002</v>
      </c>
      <c r="L69" s="92">
        <f t="shared" si="24"/>
        <v>1179.6744960000003</v>
      </c>
      <c r="N69" s="152"/>
    </row>
    <row r="70" spans="1:15" s="61" customFormat="1" ht="25.2">
      <c r="A70" s="176" t="s">
        <v>540</v>
      </c>
      <c r="B70" s="23" t="s">
        <v>274</v>
      </c>
      <c r="C70" s="126">
        <v>100746</v>
      </c>
      <c r="D70" s="64" t="s">
        <v>457</v>
      </c>
      <c r="E70" s="20" t="s">
        <v>290</v>
      </c>
      <c r="F70" s="95">
        <v>1.72</v>
      </c>
      <c r="G70" s="96"/>
      <c r="H70" s="95"/>
      <c r="I70" s="95">
        <f t="shared" si="25"/>
        <v>10.32</v>
      </c>
      <c r="J70" s="94">
        <v>23.58</v>
      </c>
      <c r="K70" s="94">
        <f t="shared" si="23"/>
        <v>29.239199999999997</v>
      </c>
      <c r="L70" s="92">
        <f t="shared" si="24"/>
        <v>301.74854399999998</v>
      </c>
      <c r="N70" s="152"/>
    </row>
    <row r="71" spans="1:15" s="139" customFormat="1" ht="12.75" customHeight="1">
      <c r="A71" s="140"/>
      <c r="B71" s="264" t="s">
        <v>429</v>
      </c>
      <c r="C71" s="265"/>
      <c r="D71" s="265"/>
      <c r="E71" s="265"/>
      <c r="F71" s="265"/>
      <c r="G71" s="141"/>
      <c r="H71" s="141"/>
      <c r="I71" s="141"/>
      <c r="J71" s="141"/>
      <c r="K71" s="141"/>
      <c r="L71" s="141">
        <f>SUM(L67:L70)</f>
        <v>15851.909519999997</v>
      </c>
      <c r="M71" s="61"/>
      <c r="N71" s="152"/>
      <c r="O71" s="61"/>
    </row>
    <row r="72" spans="1:15" s="61" customFormat="1">
      <c r="A72" s="99">
        <v>11</v>
      </c>
      <c r="B72" s="98"/>
      <c r="C72" s="98"/>
      <c r="D72" s="65" t="s">
        <v>145</v>
      </c>
      <c r="E72" s="57"/>
      <c r="F72" s="98"/>
      <c r="G72" s="98"/>
      <c r="H72" s="99"/>
      <c r="I72" s="99"/>
      <c r="J72" s="100"/>
      <c r="K72" s="100"/>
      <c r="L72" s="98"/>
      <c r="N72" s="152"/>
    </row>
    <row r="73" spans="1:15" s="75" customFormat="1" ht="16.8">
      <c r="A73" s="157" t="s">
        <v>541</v>
      </c>
      <c r="B73" s="23" t="s">
        <v>274</v>
      </c>
      <c r="C73" s="126">
        <v>89985</v>
      </c>
      <c r="D73" s="64" t="s">
        <v>464</v>
      </c>
      <c r="E73" s="20" t="s">
        <v>123</v>
      </c>
      <c r="F73" s="158">
        <v>1</v>
      </c>
      <c r="G73" s="153">
        <v>64.5</v>
      </c>
      <c r="H73" s="153">
        <v>84.598200000000006</v>
      </c>
      <c r="I73" s="95">
        <f>6*F73</f>
        <v>6</v>
      </c>
      <c r="J73" s="94">
        <v>104.13</v>
      </c>
      <c r="K73" s="94">
        <f t="shared" ref="K73:K82" si="26">1.24*J73</f>
        <v>129.12119999999999</v>
      </c>
      <c r="L73" s="92">
        <f t="shared" ref="L73:L82" si="27">I73*K73</f>
        <v>774.72719999999993</v>
      </c>
      <c r="M73" s="165"/>
      <c r="N73" s="166"/>
    </row>
    <row r="74" spans="1:15" s="75" customFormat="1" ht="16.8">
      <c r="A74" s="167" t="s">
        <v>542</v>
      </c>
      <c r="B74" s="23" t="s">
        <v>32</v>
      </c>
      <c r="C74" s="126">
        <v>94490</v>
      </c>
      <c r="D74" s="64" t="s">
        <v>263</v>
      </c>
      <c r="E74" s="20" t="s">
        <v>123</v>
      </c>
      <c r="F74" s="158">
        <v>1</v>
      </c>
      <c r="G74" s="153">
        <v>61</v>
      </c>
      <c r="H74" s="153">
        <v>80.007600000000011</v>
      </c>
      <c r="I74" s="95">
        <f t="shared" ref="I74:I82" si="28">6*F74</f>
        <v>6</v>
      </c>
      <c r="J74" s="94">
        <v>61.98</v>
      </c>
      <c r="K74" s="94">
        <f t="shared" si="26"/>
        <v>76.855199999999996</v>
      </c>
      <c r="L74" s="92">
        <f t="shared" si="27"/>
        <v>461.13119999999998</v>
      </c>
      <c r="M74" s="165"/>
      <c r="N74" s="166"/>
    </row>
    <row r="75" spans="1:15" s="75" customFormat="1" ht="16.8">
      <c r="A75" s="167" t="s">
        <v>543</v>
      </c>
      <c r="B75" s="23" t="s">
        <v>32</v>
      </c>
      <c r="C75" s="126">
        <v>86884</v>
      </c>
      <c r="D75" s="64" t="s">
        <v>262</v>
      </c>
      <c r="E75" s="20" t="s">
        <v>123</v>
      </c>
      <c r="F75" s="158">
        <v>5</v>
      </c>
      <c r="G75" s="153">
        <v>1.55</v>
      </c>
      <c r="H75" s="153">
        <v>2.0329800000000002</v>
      </c>
      <c r="I75" s="95">
        <f t="shared" si="28"/>
        <v>30</v>
      </c>
      <c r="J75" s="94">
        <v>11.88</v>
      </c>
      <c r="K75" s="94">
        <f t="shared" si="26"/>
        <v>14.731200000000001</v>
      </c>
      <c r="L75" s="92">
        <f t="shared" si="27"/>
        <v>441.93600000000004</v>
      </c>
      <c r="M75" s="165"/>
      <c r="N75" s="166"/>
    </row>
    <row r="76" spans="1:15" s="75" customFormat="1" ht="16.8">
      <c r="A76" s="167" t="s">
        <v>544</v>
      </c>
      <c r="B76" s="23" t="s">
        <v>32</v>
      </c>
      <c r="C76" s="126">
        <v>89402</v>
      </c>
      <c r="D76" s="64" t="s">
        <v>155</v>
      </c>
      <c r="E76" s="20" t="s">
        <v>34</v>
      </c>
      <c r="F76" s="158">
        <v>2</v>
      </c>
      <c r="G76" s="153">
        <v>8.5</v>
      </c>
      <c r="H76" s="153">
        <v>11.1486</v>
      </c>
      <c r="I76" s="95">
        <f t="shared" si="28"/>
        <v>12</v>
      </c>
      <c r="J76" s="94">
        <v>13.15</v>
      </c>
      <c r="K76" s="94">
        <f t="shared" si="26"/>
        <v>16.306000000000001</v>
      </c>
      <c r="L76" s="92">
        <f t="shared" si="27"/>
        <v>195.67200000000003</v>
      </c>
      <c r="M76" s="165"/>
      <c r="N76" s="166"/>
    </row>
    <row r="77" spans="1:15" s="75" customFormat="1" ht="16.8">
      <c r="A77" s="167" t="s">
        <v>545</v>
      </c>
      <c r="B77" s="23" t="s">
        <v>32</v>
      </c>
      <c r="C77" s="126">
        <v>89403</v>
      </c>
      <c r="D77" s="64" t="s">
        <v>157</v>
      </c>
      <c r="E77" s="20" t="s">
        <v>34</v>
      </c>
      <c r="F77" s="158">
        <v>18</v>
      </c>
      <c r="G77" s="153">
        <v>14</v>
      </c>
      <c r="H77" s="153">
        <v>18.362400000000001</v>
      </c>
      <c r="I77" s="95">
        <f t="shared" si="28"/>
        <v>108</v>
      </c>
      <c r="J77" s="94">
        <v>20.420000000000002</v>
      </c>
      <c r="K77" s="94">
        <f t="shared" si="26"/>
        <v>25.320800000000002</v>
      </c>
      <c r="L77" s="92">
        <f t="shared" si="27"/>
        <v>2734.6464000000001</v>
      </c>
      <c r="M77" s="165"/>
      <c r="N77" s="166"/>
    </row>
    <row r="78" spans="1:15" s="75" customFormat="1" ht="16.8">
      <c r="A78" s="167" t="s">
        <v>546</v>
      </c>
      <c r="B78" s="23" t="s">
        <v>32</v>
      </c>
      <c r="C78" s="126">
        <v>89413</v>
      </c>
      <c r="D78" s="64" t="s">
        <v>159</v>
      </c>
      <c r="E78" s="20" t="s">
        <v>123</v>
      </c>
      <c r="F78" s="158">
        <v>4</v>
      </c>
      <c r="G78" s="153">
        <v>9</v>
      </c>
      <c r="H78" s="153">
        <v>11.804400000000001</v>
      </c>
      <c r="I78" s="95">
        <f t="shared" si="28"/>
        <v>24</v>
      </c>
      <c r="J78" s="94">
        <v>12.78</v>
      </c>
      <c r="K78" s="94">
        <f t="shared" si="26"/>
        <v>15.847199999999999</v>
      </c>
      <c r="L78" s="92">
        <f t="shared" si="27"/>
        <v>380.33279999999996</v>
      </c>
      <c r="M78" s="165"/>
      <c r="N78" s="166"/>
    </row>
    <row r="79" spans="1:15" s="75" customFormat="1" ht="16.8">
      <c r="A79" s="167" t="s">
        <v>547</v>
      </c>
      <c r="B79" s="23" t="s">
        <v>32</v>
      </c>
      <c r="C79" s="126">
        <v>89362</v>
      </c>
      <c r="D79" s="64" t="s">
        <v>161</v>
      </c>
      <c r="E79" s="20" t="s">
        <v>123</v>
      </c>
      <c r="F79" s="158">
        <v>4</v>
      </c>
      <c r="G79" s="153">
        <v>6</v>
      </c>
      <c r="H79" s="153">
        <v>7.8696000000000002</v>
      </c>
      <c r="I79" s="95">
        <f t="shared" si="28"/>
        <v>24</v>
      </c>
      <c r="J79" s="94">
        <v>9.92</v>
      </c>
      <c r="K79" s="94">
        <f t="shared" si="26"/>
        <v>12.300800000000001</v>
      </c>
      <c r="L79" s="92">
        <f t="shared" si="27"/>
        <v>295.2192</v>
      </c>
      <c r="M79" s="165"/>
      <c r="N79" s="166"/>
    </row>
    <row r="80" spans="1:15" s="75" customFormat="1" ht="16.8">
      <c r="A80" s="167" t="s">
        <v>548</v>
      </c>
      <c r="B80" s="23" t="s">
        <v>32</v>
      </c>
      <c r="C80" s="126">
        <v>89395</v>
      </c>
      <c r="D80" s="64" t="s">
        <v>163</v>
      </c>
      <c r="E80" s="20" t="s">
        <v>123</v>
      </c>
      <c r="F80" s="158">
        <v>2</v>
      </c>
      <c r="G80" s="153">
        <v>7</v>
      </c>
      <c r="H80" s="153">
        <v>9.1812000000000005</v>
      </c>
      <c r="I80" s="95">
        <f t="shared" si="28"/>
        <v>12</v>
      </c>
      <c r="J80" s="94">
        <v>13.7</v>
      </c>
      <c r="K80" s="94">
        <f t="shared" si="26"/>
        <v>16.988</v>
      </c>
      <c r="L80" s="92">
        <f t="shared" si="27"/>
        <v>203.85599999999999</v>
      </c>
      <c r="M80" s="165"/>
      <c r="N80" s="166"/>
    </row>
    <row r="81" spans="1:183" s="75" customFormat="1" ht="25.2">
      <c r="A81" s="167" t="s">
        <v>549</v>
      </c>
      <c r="B81" s="23" t="s">
        <v>32</v>
      </c>
      <c r="C81" s="126">
        <v>89366</v>
      </c>
      <c r="D81" s="64" t="s">
        <v>165</v>
      </c>
      <c r="E81" s="20" t="s">
        <v>123</v>
      </c>
      <c r="F81" s="158">
        <v>5</v>
      </c>
      <c r="G81" s="153">
        <v>10</v>
      </c>
      <c r="H81" s="153">
        <v>13.116000000000001</v>
      </c>
      <c r="I81" s="95">
        <f t="shared" si="28"/>
        <v>30</v>
      </c>
      <c r="J81" s="94">
        <v>17.48</v>
      </c>
      <c r="K81" s="94">
        <f t="shared" si="26"/>
        <v>21.6752</v>
      </c>
      <c r="L81" s="92">
        <f t="shared" si="27"/>
        <v>650.25599999999997</v>
      </c>
      <c r="M81" s="165"/>
      <c r="N81" s="166"/>
    </row>
    <row r="82" spans="1:183" s="75" customFormat="1" ht="16.8">
      <c r="A82" s="167" t="s">
        <v>550</v>
      </c>
      <c r="B82" s="23" t="s">
        <v>26</v>
      </c>
      <c r="C82" s="126">
        <v>3538</v>
      </c>
      <c r="D82" s="64" t="s">
        <v>167</v>
      </c>
      <c r="E82" s="20" t="s">
        <v>123</v>
      </c>
      <c r="F82" s="158">
        <v>5</v>
      </c>
      <c r="G82" s="153">
        <v>6</v>
      </c>
      <c r="H82" s="153">
        <v>7.8696000000000002</v>
      </c>
      <c r="I82" s="95">
        <f t="shared" si="28"/>
        <v>30</v>
      </c>
      <c r="J82" s="94">
        <v>5.85</v>
      </c>
      <c r="K82" s="94">
        <f t="shared" si="26"/>
        <v>7.2539999999999996</v>
      </c>
      <c r="L82" s="92">
        <f t="shared" si="27"/>
        <v>217.61999999999998</v>
      </c>
      <c r="M82" s="165"/>
      <c r="N82" s="166"/>
    </row>
    <row r="83" spans="1:183" s="139" customFormat="1" ht="12.75" customHeight="1">
      <c r="A83" s="140"/>
      <c r="B83" s="264" t="s">
        <v>431</v>
      </c>
      <c r="C83" s="265"/>
      <c r="D83" s="265"/>
      <c r="E83" s="265"/>
      <c r="F83" s="265"/>
      <c r="G83" s="141"/>
      <c r="H83" s="141"/>
      <c r="I83" s="141"/>
      <c r="J83" s="141"/>
      <c r="K83" s="141"/>
      <c r="L83" s="141">
        <f>SUM(L73:L82)</f>
        <v>6355.3968000000004</v>
      </c>
      <c r="M83" s="165"/>
      <c r="N83" s="166"/>
      <c r="O83" s="61"/>
    </row>
    <row r="84" spans="1:183" s="61" customFormat="1">
      <c r="A84" s="99">
        <v>12</v>
      </c>
      <c r="B84" s="98"/>
      <c r="C84" s="98"/>
      <c r="D84" s="65" t="s">
        <v>432</v>
      </c>
      <c r="E84" s="57"/>
      <c r="F84" s="98"/>
      <c r="G84" s="98"/>
      <c r="H84" s="99"/>
      <c r="I84" s="99"/>
      <c r="J84" s="100"/>
      <c r="K84" s="100"/>
      <c r="L84" s="98"/>
      <c r="M84" s="165"/>
      <c r="N84" s="166"/>
    </row>
    <row r="85" spans="1:183" s="75" customFormat="1" ht="25.2">
      <c r="A85" s="167" t="s">
        <v>551</v>
      </c>
      <c r="B85" s="23" t="s">
        <v>32</v>
      </c>
      <c r="C85" s="126">
        <v>89711</v>
      </c>
      <c r="D85" s="64" t="s">
        <v>173</v>
      </c>
      <c r="E85" s="20" t="s">
        <v>34</v>
      </c>
      <c r="F85" s="158">
        <v>6</v>
      </c>
      <c r="G85" s="153">
        <v>15</v>
      </c>
      <c r="H85" s="153">
        <v>19.674000000000003</v>
      </c>
      <c r="I85" s="95">
        <f>6*F85</f>
        <v>36</v>
      </c>
      <c r="J85" s="94">
        <v>22.49</v>
      </c>
      <c r="K85" s="94">
        <f t="shared" ref="K85:K96" si="29">1.24*J85</f>
        <v>27.887599999999999</v>
      </c>
      <c r="L85" s="92">
        <f t="shared" ref="L85:L96" si="30">I85*K85</f>
        <v>1003.9535999999999</v>
      </c>
      <c r="M85" s="165"/>
      <c r="N85" s="166"/>
    </row>
    <row r="86" spans="1:183" s="75" customFormat="1" ht="16.8">
      <c r="A86" s="167" t="s">
        <v>552</v>
      </c>
      <c r="B86" s="23" t="s">
        <v>32</v>
      </c>
      <c r="C86" s="126">
        <v>89712</v>
      </c>
      <c r="D86" s="64" t="s">
        <v>175</v>
      </c>
      <c r="E86" s="20" t="s">
        <v>34</v>
      </c>
      <c r="F86" s="158">
        <v>12</v>
      </c>
      <c r="G86" s="153">
        <v>16.5</v>
      </c>
      <c r="H86" s="153">
        <v>21.641400000000001</v>
      </c>
      <c r="I86" s="95">
        <f t="shared" ref="I86:I96" si="31">6*F86</f>
        <v>72</v>
      </c>
      <c r="J86" s="94">
        <v>28.63</v>
      </c>
      <c r="K86" s="94">
        <f t="shared" si="29"/>
        <v>35.501199999999997</v>
      </c>
      <c r="L86" s="92">
        <f t="shared" si="30"/>
        <v>2556.0863999999997</v>
      </c>
      <c r="M86" s="165"/>
      <c r="N86" s="166"/>
    </row>
    <row r="87" spans="1:183" s="75" customFormat="1" ht="16.8">
      <c r="A87" s="167" t="s">
        <v>553</v>
      </c>
      <c r="B87" s="23" t="s">
        <v>32</v>
      </c>
      <c r="C87" s="126">
        <v>89714</v>
      </c>
      <c r="D87" s="64" t="s">
        <v>177</v>
      </c>
      <c r="E87" s="20" t="s">
        <v>34</v>
      </c>
      <c r="F87" s="158">
        <v>6</v>
      </c>
      <c r="G87" s="153">
        <v>32</v>
      </c>
      <c r="H87" s="153">
        <v>41.971200000000003</v>
      </c>
      <c r="I87" s="95">
        <f t="shared" si="31"/>
        <v>36</v>
      </c>
      <c r="J87" s="94">
        <v>39.869999999999997</v>
      </c>
      <c r="K87" s="94">
        <f t="shared" si="29"/>
        <v>49.438799999999993</v>
      </c>
      <c r="L87" s="92">
        <f t="shared" si="30"/>
        <v>1779.7967999999998</v>
      </c>
      <c r="M87" s="165"/>
      <c r="N87" s="166"/>
    </row>
    <row r="88" spans="1:183" s="75" customFormat="1" ht="16.8">
      <c r="A88" s="167" t="s">
        <v>554</v>
      </c>
      <c r="B88" s="23" t="s">
        <v>26</v>
      </c>
      <c r="C88" s="126">
        <v>20144</v>
      </c>
      <c r="D88" s="64" t="s">
        <v>261</v>
      </c>
      <c r="E88" s="20" t="s">
        <v>123</v>
      </c>
      <c r="F88" s="158">
        <v>2</v>
      </c>
      <c r="G88" s="153">
        <v>44.5</v>
      </c>
      <c r="H88" s="153">
        <v>58.366200000000006</v>
      </c>
      <c r="I88" s="95">
        <f t="shared" si="31"/>
        <v>12</v>
      </c>
      <c r="J88" s="94">
        <v>58.56</v>
      </c>
      <c r="K88" s="94">
        <f t="shared" si="29"/>
        <v>72.614400000000003</v>
      </c>
      <c r="L88" s="92">
        <f t="shared" si="30"/>
        <v>871.3728000000001</v>
      </c>
      <c r="M88" s="165"/>
      <c r="N88" s="166"/>
    </row>
    <row r="89" spans="1:183" s="75" customFormat="1">
      <c r="A89" s="167" t="s">
        <v>555</v>
      </c>
      <c r="B89" s="23" t="s">
        <v>26</v>
      </c>
      <c r="C89" s="126">
        <v>3659</v>
      </c>
      <c r="D89" s="64" t="s">
        <v>260</v>
      </c>
      <c r="E89" s="20" t="s">
        <v>123</v>
      </c>
      <c r="F89" s="158">
        <v>1</v>
      </c>
      <c r="G89" s="153">
        <v>19</v>
      </c>
      <c r="H89" s="153">
        <v>24.920400000000001</v>
      </c>
      <c r="I89" s="95">
        <f t="shared" si="31"/>
        <v>6</v>
      </c>
      <c r="J89" s="94">
        <v>20.22</v>
      </c>
      <c r="K89" s="94">
        <f t="shared" si="29"/>
        <v>25.072799999999997</v>
      </c>
      <c r="L89" s="92">
        <f t="shared" si="30"/>
        <v>150.43679999999998</v>
      </c>
      <c r="M89" s="165"/>
      <c r="N89" s="166"/>
    </row>
    <row r="90" spans="1:183" s="75" customFormat="1" ht="16.8">
      <c r="A90" s="167" t="s">
        <v>556</v>
      </c>
      <c r="B90" s="23" t="s">
        <v>26</v>
      </c>
      <c r="C90" s="126">
        <v>20157</v>
      </c>
      <c r="D90" s="64" t="s">
        <v>183</v>
      </c>
      <c r="E90" s="20" t="s">
        <v>123</v>
      </c>
      <c r="F90" s="158">
        <v>2</v>
      </c>
      <c r="G90" s="153">
        <v>28</v>
      </c>
      <c r="H90" s="153">
        <v>36.724800000000002</v>
      </c>
      <c r="I90" s="95">
        <f t="shared" si="31"/>
        <v>12</v>
      </c>
      <c r="J90" s="94">
        <v>20.98</v>
      </c>
      <c r="K90" s="94">
        <f t="shared" si="29"/>
        <v>26.0152</v>
      </c>
      <c r="L90" s="92">
        <f t="shared" si="30"/>
        <v>312.18240000000003</v>
      </c>
      <c r="M90" s="165"/>
      <c r="N90" s="166"/>
    </row>
    <row r="91" spans="1:183" s="75" customFormat="1" ht="16.8">
      <c r="A91" s="167" t="s">
        <v>557</v>
      </c>
      <c r="B91" s="23" t="s">
        <v>26</v>
      </c>
      <c r="C91" s="126">
        <v>20154</v>
      </c>
      <c r="D91" s="64" t="s">
        <v>185</v>
      </c>
      <c r="E91" s="20" t="s">
        <v>123</v>
      </c>
      <c r="F91" s="158">
        <v>3</v>
      </c>
      <c r="G91" s="153">
        <v>7</v>
      </c>
      <c r="H91" s="153">
        <v>9.1812000000000005</v>
      </c>
      <c r="I91" s="95">
        <f t="shared" si="31"/>
        <v>18</v>
      </c>
      <c r="J91" s="94">
        <v>4.25</v>
      </c>
      <c r="K91" s="94">
        <f t="shared" si="29"/>
        <v>5.27</v>
      </c>
      <c r="L91" s="92">
        <f t="shared" si="30"/>
        <v>94.859999999999985</v>
      </c>
      <c r="M91" s="165"/>
      <c r="N91" s="166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</row>
    <row r="92" spans="1:183" s="75" customFormat="1" ht="25.2">
      <c r="A92" s="167" t="s">
        <v>558</v>
      </c>
      <c r="B92" s="23" t="s">
        <v>32</v>
      </c>
      <c r="C92" s="126">
        <v>89707</v>
      </c>
      <c r="D92" s="64" t="s">
        <v>187</v>
      </c>
      <c r="E92" s="20" t="s">
        <v>123</v>
      </c>
      <c r="F92" s="158">
        <v>1</v>
      </c>
      <c r="G92" s="153">
        <v>35.5</v>
      </c>
      <c r="H92" s="153">
        <v>46.561800000000005</v>
      </c>
      <c r="I92" s="95">
        <f t="shared" si="31"/>
        <v>6</v>
      </c>
      <c r="J92" s="94">
        <v>50.69</v>
      </c>
      <c r="K92" s="94">
        <f t="shared" si="29"/>
        <v>62.855599999999995</v>
      </c>
      <c r="L92" s="92">
        <f t="shared" si="30"/>
        <v>377.1336</v>
      </c>
      <c r="M92" s="165"/>
      <c r="N92" s="166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165"/>
      <c r="BA92" s="165"/>
      <c r="BB92" s="165"/>
      <c r="BC92" s="165"/>
      <c r="BD92" s="165"/>
      <c r="BE92" s="165"/>
      <c r="BF92" s="165"/>
      <c r="BG92" s="165"/>
      <c r="BH92" s="165"/>
      <c r="BI92" s="165"/>
      <c r="BJ92" s="165"/>
      <c r="BK92" s="165"/>
      <c r="BL92" s="165"/>
      <c r="BM92" s="165"/>
      <c r="BN92" s="165"/>
      <c r="BO92" s="165"/>
      <c r="BP92" s="165"/>
      <c r="BQ92" s="165"/>
      <c r="BR92" s="165"/>
      <c r="BS92" s="165"/>
      <c r="BT92" s="165"/>
      <c r="BU92" s="165"/>
      <c r="BV92" s="165"/>
      <c r="BW92" s="165"/>
      <c r="BX92" s="165"/>
      <c r="BY92" s="165"/>
      <c r="BZ92" s="165"/>
      <c r="CA92" s="165"/>
      <c r="CB92" s="165"/>
      <c r="CC92" s="165"/>
      <c r="CD92" s="165"/>
      <c r="CE92" s="165"/>
      <c r="CF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</row>
    <row r="93" spans="1:183" s="75" customFormat="1" ht="16.8">
      <c r="A93" s="167" t="s">
        <v>559</v>
      </c>
      <c r="B93" s="23" t="s">
        <v>274</v>
      </c>
      <c r="C93" s="126">
        <v>298102</v>
      </c>
      <c r="D93" s="64" t="s">
        <v>465</v>
      </c>
      <c r="E93" s="20" t="s">
        <v>123</v>
      </c>
      <c r="F93" s="158">
        <v>1</v>
      </c>
      <c r="G93" s="153">
        <v>20</v>
      </c>
      <c r="H93" s="153">
        <v>26.232000000000003</v>
      </c>
      <c r="I93" s="95">
        <f t="shared" si="31"/>
        <v>6</v>
      </c>
      <c r="J93" s="94">
        <v>171.68</v>
      </c>
      <c r="K93" s="94">
        <f t="shared" si="29"/>
        <v>212.88320000000002</v>
      </c>
      <c r="L93" s="92">
        <f t="shared" si="30"/>
        <v>1277.2992000000002</v>
      </c>
      <c r="M93" s="165"/>
      <c r="N93" s="166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165"/>
      <c r="BA93" s="165"/>
      <c r="BB93" s="165"/>
      <c r="BC93" s="165"/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/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</row>
    <row r="94" spans="1:183" s="75" customFormat="1" ht="25.2">
      <c r="A94" s="167" t="s">
        <v>560</v>
      </c>
      <c r="B94" s="23" t="s">
        <v>274</v>
      </c>
      <c r="C94" s="126">
        <v>98052</v>
      </c>
      <c r="D94" s="64" t="s">
        <v>466</v>
      </c>
      <c r="E94" s="20" t="s">
        <v>123</v>
      </c>
      <c r="F94" s="158">
        <v>1</v>
      </c>
      <c r="G94" s="154">
        <v>5700</v>
      </c>
      <c r="H94" s="153">
        <v>7476.1200000000008</v>
      </c>
      <c r="I94" s="95">
        <f t="shared" si="31"/>
        <v>6</v>
      </c>
      <c r="J94" s="94">
        <v>2039</v>
      </c>
      <c r="K94" s="94">
        <f t="shared" si="29"/>
        <v>2528.36</v>
      </c>
      <c r="L94" s="92">
        <f t="shared" si="30"/>
        <v>15170.16</v>
      </c>
      <c r="M94" s="165"/>
      <c r="N94" s="166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165"/>
      <c r="BA94" s="165"/>
      <c r="BB94" s="165"/>
      <c r="BC94" s="165"/>
      <c r="BD94" s="165"/>
      <c r="BE94" s="165"/>
      <c r="BF94" s="165"/>
      <c r="BG94" s="165"/>
      <c r="BH94" s="165"/>
      <c r="BI94" s="165"/>
      <c r="BJ94" s="165"/>
      <c r="BK94" s="165"/>
      <c r="BL94" s="165"/>
      <c r="BM94" s="165"/>
      <c r="BN94" s="165"/>
      <c r="BO94" s="165"/>
      <c r="BP94" s="165"/>
      <c r="BQ94" s="165"/>
      <c r="BR94" s="165"/>
      <c r="BS94" s="165"/>
      <c r="BT94" s="165"/>
      <c r="BU94" s="165"/>
      <c r="BV94" s="165"/>
      <c r="BW94" s="165"/>
      <c r="BX94" s="165"/>
      <c r="BY94" s="165"/>
      <c r="BZ94" s="165"/>
      <c r="CA94" s="165"/>
      <c r="CB94" s="165"/>
      <c r="CC94" s="165"/>
      <c r="CD94" s="165"/>
      <c r="CE94" s="165"/>
      <c r="CF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  <c r="DZ94" s="165"/>
      <c r="EA94" s="165"/>
      <c r="EB94" s="165"/>
      <c r="EC94" s="165"/>
      <c r="ED94" s="165"/>
      <c r="EE94" s="165"/>
      <c r="EF94" s="165"/>
      <c r="EG94" s="165"/>
      <c r="EH94" s="165"/>
      <c r="EI94" s="165"/>
      <c r="EJ94" s="16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65"/>
      <c r="GA94" s="165"/>
    </row>
    <row r="95" spans="1:183" s="75" customFormat="1" ht="25.2">
      <c r="A95" s="167" t="s">
        <v>561</v>
      </c>
      <c r="B95" s="23" t="s">
        <v>274</v>
      </c>
      <c r="C95" s="126">
        <v>98058</v>
      </c>
      <c r="D95" s="64" t="s">
        <v>467</v>
      </c>
      <c r="E95" s="20" t="s">
        <v>123</v>
      </c>
      <c r="F95" s="158">
        <v>1</v>
      </c>
      <c r="G95" s="154">
        <v>3600</v>
      </c>
      <c r="H95" s="153">
        <v>4721.76</v>
      </c>
      <c r="I95" s="95">
        <f t="shared" si="31"/>
        <v>6</v>
      </c>
      <c r="J95" s="94">
        <v>1739.55</v>
      </c>
      <c r="K95" s="94">
        <f t="shared" si="29"/>
        <v>2157.0419999999999</v>
      </c>
      <c r="L95" s="92">
        <f t="shared" si="30"/>
        <v>12942.252</v>
      </c>
      <c r="M95" s="165"/>
      <c r="N95" s="166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165"/>
      <c r="BA95" s="165"/>
      <c r="BB95" s="165"/>
      <c r="BC95" s="165"/>
      <c r="BD95" s="165"/>
      <c r="BE95" s="165"/>
      <c r="BF95" s="165"/>
      <c r="BG95" s="165"/>
      <c r="BH95" s="165"/>
      <c r="BI95" s="165"/>
      <c r="BJ95" s="165"/>
      <c r="BK95" s="165"/>
      <c r="BL95" s="165"/>
      <c r="BM95" s="165"/>
      <c r="BN95" s="165"/>
      <c r="BO95" s="165"/>
      <c r="BP95" s="165"/>
      <c r="BQ95" s="165"/>
      <c r="BR95" s="165"/>
      <c r="BS95" s="165"/>
      <c r="BT95" s="165"/>
      <c r="BU95" s="165"/>
      <c r="BV95" s="165"/>
      <c r="BW95" s="165"/>
      <c r="BX95" s="165"/>
      <c r="BY95" s="165"/>
      <c r="BZ95" s="165"/>
      <c r="CA95" s="165"/>
      <c r="CB95" s="165"/>
      <c r="CC95" s="165"/>
      <c r="CD95" s="165"/>
      <c r="CE95" s="165"/>
      <c r="CF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5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165"/>
      <c r="FF95" s="165"/>
      <c r="FG95" s="165"/>
      <c r="FH95" s="165"/>
      <c r="FI95" s="165"/>
      <c r="FJ95" s="165"/>
      <c r="FK95" s="165"/>
      <c r="FL95" s="165"/>
      <c r="FM95" s="165"/>
      <c r="FN95" s="165"/>
      <c r="FO95" s="165"/>
      <c r="FP95" s="165"/>
      <c r="FQ95" s="165"/>
      <c r="FR95" s="165"/>
      <c r="FS95" s="165"/>
      <c r="FT95" s="165"/>
      <c r="FU95" s="165"/>
      <c r="FV95" s="165"/>
      <c r="FW95" s="165"/>
      <c r="FX95" s="165"/>
      <c r="FY95" s="165"/>
      <c r="FZ95" s="165"/>
      <c r="GA95" s="165"/>
    </row>
    <row r="96" spans="1:183" s="75" customFormat="1" ht="25.2">
      <c r="A96" s="167" t="s">
        <v>562</v>
      </c>
      <c r="B96" s="23" t="s">
        <v>274</v>
      </c>
      <c r="C96" s="126">
        <v>98062</v>
      </c>
      <c r="D96" s="64" t="s">
        <v>468</v>
      </c>
      <c r="E96" s="20" t="s">
        <v>123</v>
      </c>
      <c r="F96" s="158">
        <v>1</v>
      </c>
      <c r="G96" s="154">
        <v>5700</v>
      </c>
      <c r="H96" s="153">
        <v>7476.1200000000008</v>
      </c>
      <c r="I96" s="95">
        <f t="shared" si="31"/>
        <v>6</v>
      </c>
      <c r="J96" s="94">
        <v>3043.57</v>
      </c>
      <c r="K96" s="94">
        <f t="shared" si="29"/>
        <v>3774.0268000000001</v>
      </c>
      <c r="L96" s="92">
        <f t="shared" si="30"/>
        <v>22644.160800000001</v>
      </c>
      <c r="M96" s="165"/>
      <c r="N96" s="166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65"/>
      <c r="GA96" s="165"/>
    </row>
    <row r="97" spans="1:15" s="139" customFormat="1" ht="12.75" customHeight="1">
      <c r="A97" s="140"/>
      <c r="B97" s="264" t="s">
        <v>433</v>
      </c>
      <c r="C97" s="265"/>
      <c r="D97" s="265"/>
      <c r="E97" s="265"/>
      <c r="F97" s="265"/>
      <c r="G97" s="141"/>
      <c r="H97" s="141"/>
      <c r="I97" s="141"/>
      <c r="J97" s="141"/>
      <c r="K97" s="141"/>
      <c r="L97" s="141">
        <f>SUM(L85:L96)</f>
        <v>59179.694399999993</v>
      </c>
      <c r="M97" s="61"/>
      <c r="N97" s="152"/>
      <c r="O97" s="61"/>
    </row>
    <row r="98" spans="1:15" s="61" customFormat="1">
      <c r="A98" s="99">
        <v>13</v>
      </c>
      <c r="B98" s="98"/>
      <c r="C98" s="98"/>
      <c r="D98" s="65" t="s">
        <v>435</v>
      </c>
      <c r="E98" s="57"/>
      <c r="F98" s="98"/>
      <c r="G98" s="98"/>
      <c r="H98" s="99"/>
      <c r="I98" s="99"/>
      <c r="J98" s="100"/>
      <c r="K98" s="100"/>
      <c r="L98" s="98"/>
      <c r="N98" s="152"/>
    </row>
    <row r="99" spans="1:15" s="75" customFormat="1" ht="16.8">
      <c r="A99" s="167" t="s">
        <v>563</v>
      </c>
      <c r="B99" s="23" t="s">
        <v>32</v>
      </c>
      <c r="C99" s="126">
        <v>86888</v>
      </c>
      <c r="D99" s="64" t="s">
        <v>258</v>
      </c>
      <c r="E99" s="20" t="s">
        <v>123</v>
      </c>
      <c r="F99" s="158">
        <v>1</v>
      </c>
      <c r="G99" s="153">
        <v>407.5</v>
      </c>
      <c r="H99" s="153">
        <v>534.47700000000009</v>
      </c>
      <c r="I99" s="95">
        <f>6*F99</f>
        <v>6</v>
      </c>
      <c r="J99" s="94">
        <v>492.49</v>
      </c>
      <c r="K99" s="94">
        <f t="shared" ref="K99:K103" si="32">1.24*J99</f>
        <v>610.68759999999997</v>
      </c>
      <c r="L99" s="92">
        <f t="shared" ref="L99:L103" si="33">I99*K99</f>
        <v>3664.1255999999998</v>
      </c>
      <c r="M99" s="165"/>
      <c r="N99" s="166"/>
    </row>
    <row r="100" spans="1:15" s="75" customFormat="1" ht="16.8">
      <c r="A100" s="167" t="s">
        <v>564</v>
      </c>
      <c r="B100" s="23" t="s">
        <v>32</v>
      </c>
      <c r="C100" s="126">
        <v>86904</v>
      </c>
      <c r="D100" s="64" t="s">
        <v>257</v>
      </c>
      <c r="E100" s="20" t="s">
        <v>123</v>
      </c>
      <c r="F100" s="158">
        <v>1</v>
      </c>
      <c r="G100" s="153">
        <v>87</v>
      </c>
      <c r="H100" s="153">
        <v>114.10920000000002</v>
      </c>
      <c r="I100" s="95">
        <f t="shared" ref="I100:I103" si="34">6*F100</f>
        <v>6</v>
      </c>
      <c r="J100" s="94">
        <v>150.26</v>
      </c>
      <c r="K100" s="94">
        <f t="shared" si="32"/>
        <v>186.32239999999999</v>
      </c>
      <c r="L100" s="92">
        <f t="shared" si="33"/>
        <v>1117.9343999999999</v>
      </c>
      <c r="M100" s="165"/>
      <c r="N100" s="166"/>
    </row>
    <row r="101" spans="1:15" s="75" customFormat="1" ht="33.6">
      <c r="A101" s="167" t="s">
        <v>565</v>
      </c>
      <c r="B101" s="23" t="s">
        <v>32</v>
      </c>
      <c r="C101" s="126">
        <v>86934</v>
      </c>
      <c r="D101" s="64" t="s">
        <v>462</v>
      </c>
      <c r="E101" s="20" t="s">
        <v>123</v>
      </c>
      <c r="F101" s="158">
        <v>1</v>
      </c>
      <c r="G101" s="153">
        <v>84</v>
      </c>
      <c r="H101" s="153">
        <v>110.17440000000001</v>
      </c>
      <c r="I101" s="95">
        <f t="shared" si="34"/>
        <v>6</v>
      </c>
      <c r="J101" s="94">
        <v>554.24</v>
      </c>
      <c r="K101" s="94">
        <f t="shared" si="32"/>
        <v>687.25760000000002</v>
      </c>
      <c r="L101" s="92">
        <f t="shared" si="33"/>
        <v>4123.5456000000004</v>
      </c>
      <c r="M101" s="165"/>
      <c r="N101" s="166"/>
    </row>
    <row r="102" spans="1:15" s="75" customFormat="1" ht="16.8">
      <c r="A102" s="179"/>
      <c r="B102" s="23" t="s">
        <v>274</v>
      </c>
      <c r="C102" s="126">
        <v>86906</v>
      </c>
      <c r="D102" s="64" t="s">
        <v>461</v>
      </c>
      <c r="E102" s="20" t="s">
        <v>123</v>
      </c>
      <c r="F102" s="158">
        <v>1</v>
      </c>
      <c r="G102" s="153"/>
      <c r="H102" s="153"/>
      <c r="I102" s="95">
        <f t="shared" si="34"/>
        <v>6</v>
      </c>
      <c r="J102" s="94">
        <v>17.399999999999999</v>
      </c>
      <c r="K102" s="94">
        <f t="shared" si="32"/>
        <v>21.575999999999997</v>
      </c>
      <c r="L102" s="92">
        <f t="shared" si="33"/>
        <v>129.45599999999999</v>
      </c>
      <c r="M102" s="165"/>
      <c r="N102" s="166"/>
    </row>
    <row r="103" spans="1:15" s="75" customFormat="1" ht="25.2">
      <c r="A103" s="177"/>
      <c r="B103" s="23" t="s">
        <v>274</v>
      </c>
      <c r="C103" s="126">
        <v>86930</v>
      </c>
      <c r="D103" s="64" t="s">
        <v>581</v>
      </c>
      <c r="E103" s="20" t="s">
        <v>123</v>
      </c>
      <c r="F103" s="158">
        <v>1</v>
      </c>
      <c r="G103" s="153"/>
      <c r="H103" s="153"/>
      <c r="I103" s="95">
        <f t="shared" si="34"/>
        <v>6</v>
      </c>
      <c r="J103" s="94">
        <v>412.64</v>
      </c>
      <c r="K103" s="94">
        <f t="shared" si="32"/>
        <v>511.67359999999996</v>
      </c>
      <c r="L103" s="92">
        <f t="shared" si="33"/>
        <v>3070.0415999999996</v>
      </c>
      <c r="M103" s="165"/>
      <c r="N103" s="166"/>
    </row>
    <row r="104" spans="1:15" s="139" customFormat="1" ht="12.75" customHeight="1">
      <c r="A104" s="140"/>
      <c r="B104" s="264" t="s">
        <v>436</v>
      </c>
      <c r="C104" s="265"/>
      <c r="D104" s="265"/>
      <c r="E104" s="265"/>
      <c r="F104" s="265"/>
      <c r="G104" s="141"/>
      <c r="H104" s="141"/>
      <c r="I104" s="141"/>
      <c r="J104" s="141"/>
      <c r="K104" s="141"/>
      <c r="L104" s="141">
        <f>SUM(L99:L103)</f>
        <v>12105.103199999998</v>
      </c>
      <c r="M104" s="165"/>
      <c r="N104" s="166"/>
      <c r="O104" s="61"/>
    </row>
    <row r="105" spans="1:15" s="61" customFormat="1">
      <c r="A105" s="178">
        <v>14</v>
      </c>
      <c r="B105" s="98"/>
      <c r="C105" s="98"/>
      <c r="D105" s="65" t="s">
        <v>437</v>
      </c>
      <c r="E105" s="57"/>
      <c r="F105" s="98"/>
      <c r="G105" s="98"/>
      <c r="H105" s="99"/>
      <c r="I105" s="183"/>
      <c r="J105" s="103"/>
      <c r="K105" s="103"/>
      <c r="L105" s="98"/>
      <c r="M105" s="165"/>
      <c r="N105" s="166"/>
    </row>
    <row r="106" spans="1:15" s="75" customFormat="1" ht="16.8">
      <c r="A106" s="179" t="s">
        <v>566</v>
      </c>
      <c r="B106" s="23" t="s">
        <v>26</v>
      </c>
      <c r="C106" s="126">
        <v>101877</v>
      </c>
      <c r="D106" s="64" t="s">
        <v>469</v>
      </c>
      <c r="E106" s="20" t="s">
        <v>123</v>
      </c>
      <c r="F106" s="158">
        <v>1</v>
      </c>
      <c r="G106" s="153">
        <v>642</v>
      </c>
      <c r="H106" s="153">
        <v>842.04720000000009</v>
      </c>
      <c r="I106" s="95">
        <f>6*F106</f>
        <v>6</v>
      </c>
      <c r="J106" s="94">
        <v>57.63</v>
      </c>
      <c r="K106" s="94">
        <f t="shared" ref="K106:K116" si="35">1.24*J106</f>
        <v>71.461200000000005</v>
      </c>
      <c r="L106" s="92">
        <f t="shared" ref="L106:L116" si="36">I106*K106</f>
        <v>428.7672</v>
      </c>
      <c r="M106" s="165"/>
      <c r="N106" s="166"/>
    </row>
    <row r="107" spans="1:15" s="75" customFormat="1">
      <c r="A107" s="179" t="s">
        <v>567</v>
      </c>
      <c r="B107" s="23" t="s">
        <v>26</v>
      </c>
      <c r="C107" s="126">
        <v>34653</v>
      </c>
      <c r="D107" s="64" t="s">
        <v>213</v>
      </c>
      <c r="E107" s="20" t="s">
        <v>123</v>
      </c>
      <c r="F107" s="158">
        <v>3</v>
      </c>
      <c r="G107" s="153">
        <v>9</v>
      </c>
      <c r="H107" s="153">
        <v>11.804400000000001</v>
      </c>
      <c r="I107" s="95">
        <f t="shared" ref="I107:I116" si="37">6*F107</f>
        <v>18</v>
      </c>
      <c r="J107" s="94">
        <v>8</v>
      </c>
      <c r="K107" s="94">
        <f t="shared" si="35"/>
        <v>9.92</v>
      </c>
      <c r="L107" s="92">
        <f t="shared" si="36"/>
        <v>178.56</v>
      </c>
      <c r="M107" s="165"/>
      <c r="N107" s="166"/>
    </row>
    <row r="108" spans="1:15" s="75" customFormat="1" ht="16.8">
      <c r="A108" s="179" t="s">
        <v>568</v>
      </c>
      <c r="B108" s="23" t="s">
        <v>32</v>
      </c>
      <c r="C108" s="126">
        <v>92867</v>
      </c>
      <c r="D108" s="64" t="s">
        <v>215</v>
      </c>
      <c r="E108" s="20" t="s">
        <v>123</v>
      </c>
      <c r="F108" s="158">
        <v>18</v>
      </c>
      <c r="G108" s="153">
        <v>12</v>
      </c>
      <c r="H108" s="153">
        <v>15.7392</v>
      </c>
      <c r="I108" s="95">
        <f t="shared" si="37"/>
        <v>108</v>
      </c>
      <c r="J108" s="94">
        <v>30.65</v>
      </c>
      <c r="K108" s="94">
        <f t="shared" si="35"/>
        <v>38.006</v>
      </c>
      <c r="L108" s="92">
        <f t="shared" si="36"/>
        <v>4104.6480000000001</v>
      </c>
      <c r="M108" s="165"/>
      <c r="N108" s="166"/>
    </row>
    <row r="109" spans="1:15" s="75" customFormat="1" ht="25.2">
      <c r="A109" s="179" t="s">
        <v>569</v>
      </c>
      <c r="B109" s="23" t="s">
        <v>32</v>
      </c>
      <c r="C109" s="126">
        <v>91856</v>
      </c>
      <c r="D109" s="64" t="s">
        <v>219</v>
      </c>
      <c r="E109" s="20" t="s">
        <v>34</v>
      </c>
      <c r="F109" s="158">
        <v>65</v>
      </c>
      <c r="G109" s="153">
        <v>8</v>
      </c>
      <c r="H109" s="153">
        <v>10.492800000000001</v>
      </c>
      <c r="I109" s="95">
        <f t="shared" si="37"/>
        <v>390</v>
      </c>
      <c r="J109" s="94">
        <v>13.74</v>
      </c>
      <c r="K109" s="94">
        <f t="shared" si="35"/>
        <v>17.037600000000001</v>
      </c>
      <c r="L109" s="92">
        <f t="shared" si="36"/>
        <v>6644.6640000000007</v>
      </c>
      <c r="M109" s="165"/>
      <c r="N109" s="166"/>
    </row>
    <row r="110" spans="1:15" s="75" customFormat="1" ht="16.8">
      <c r="A110" s="179" t="s">
        <v>570</v>
      </c>
      <c r="B110" s="23" t="s">
        <v>32</v>
      </c>
      <c r="C110" s="126">
        <v>91967</v>
      </c>
      <c r="D110" s="64" t="s">
        <v>252</v>
      </c>
      <c r="E110" s="20" t="s">
        <v>123</v>
      </c>
      <c r="F110" s="158">
        <v>3</v>
      </c>
      <c r="G110" s="153">
        <v>38</v>
      </c>
      <c r="H110" s="153">
        <v>49.840800000000002</v>
      </c>
      <c r="I110" s="95">
        <f t="shared" si="37"/>
        <v>18</v>
      </c>
      <c r="J110" s="94">
        <v>67.28</v>
      </c>
      <c r="K110" s="94">
        <f t="shared" si="35"/>
        <v>83.427199999999999</v>
      </c>
      <c r="L110" s="92">
        <f t="shared" si="36"/>
        <v>1501.6895999999999</v>
      </c>
      <c r="M110" s="165"/>
      <c r="N110" s="166"/>
    </row>
    <row r="111" spans="1:15" s="75" customFormat="1" ht="16.8">
      <c r="A111" s="177" t="s">
        <v>571</v>
      </c>
      <c r="B111" s="23" t="s">
        <v>274</v>
      </c>
      <c r="C111" s="126">
        <v>91971</v>
      </c>
      <c r="D111" s="64" t="s">
        <v>470</v>
      </c>
      <c r="E111" s="20" t="s">
        <v>123</v>
      </c>
      <c r="F111" s="158">
        <v>2</v>
      </c>
      <c r="G111" s="153"/>
      <c r="H111" s="153"/>
      <c r="I111" s="95">
        <f t="shared" si="37"/>
        <v>12</v>
      </c>
      <c r="J111" s="94">
        <v>79.8</v>
      </c>
      <c r="K111" s="94">
        <f t="shared" si="35"/>
        <v>98.951999999999998</v>
      </c>
      <c r="L111" s="92">
        <f t="shared" si="36"/>
        <v>1187.424</v>
      </c>
      <c r="M111" s="165"/>
      <c r="N111" s="166"/>
    </row>
    <row r="112" spans="1:15" s="75" customFormat="1" ht="16.8">
      <c r="A112" s="179" t="s">
        <v>572</v>
      </c>
      <c r="B112" s="23" t="s">
        <v>274</v>
      </c>
      <c r="C112" s="126">
        <v>97589</v>
      </c>
      <c r="D112" s="64" t="s">
        <v>487</v>
      </c>
      <c r="E112" s="20" t="s">
        <v>123</v>
      </c>
      <c r="F112" s="158">
        <v>7</v>
      </c>
      <c r="G112" s="153">
        <v>99.5</v>
      </c>
      <c r="H112" s="153">
        <v>130.5042</v>
      </c>
      <c r="I112" s="95">
        <f t="shared" si="37"/>
        <v>42</v>
      </c>
      <c r="J112" s="94">
        <v>41.89</v>
      </c>
      <c r="K112" s="94">
        <f t="shared" si="35"/>
        <v>51.943600000000004</v>
      </c>
      <c r="L112" s="92">
        <f t="shared" si="36"/>
        <v>2181.6312000000003</v>
      </c>
      <c r="M112" s="165"/>
      <c r="N112" s="166"/>
    </row>
    <row r="113" spans="1:15" s="75" customFormat="1" ht="16.8">
      <c r="A113" s="179" t="s">
        <v>573</v>
      </c>
      <c r="B113" s="23" t="s">
        <v>32</v>
      </c>
      <c r="C113" s="126">
        <v>91930</v>
      </c>
      <c r="D113" s="64" t="s">
        <v>227</v>
      </c>
      <c r="E113" s="20" t="s">
        <v>34</v>
      </c>
      <c r="F113" s="158">
        <v>60</v>
      </c>
      <c r="G113" s="153">
        <v>7</v>
      </c>
      <c r="H113" s="153">
        <v>9.1812000000000005</v>
      </c>
      <c r="I113" s="95">
        <f t="shared" si="37"/>
        <v>360</v>
      </c>
      <c r="J113" s="94">
        <v>9.3000000000000007</v>
      </c>
      <c r="K113" s="94">
        <f t="shared" si="35"/>
        <v>11.532</v>
      </c>
      <c r="L113" s="92">
        <f t="shared" si="36"/>
        <v>4151.5200000000004</v>
      </c>
      <c r="M113" s="165"/>
      <c r="N113" s="166"/>
    </row>
    <row r="114" spans="1:15" s="75" customFormat="1" ht="16.8">
      <c r="A114" s="179" t="s">
        <v>574</v>
      </c>
      <c r="B114" s="23" t="s">
        <v>32</v>
      </c>
      <c r="C114" s="126">
        <v>91926</v>
      </c>
      <c r="D114" s="64" t="s">
        <v>231</v>
      </c>
      <c r="E114" s="20" t="s">
        <v>34</v>
      </c>
      <c r="F114" s="158">
        <v>225</v>
      </c>
      <c r="G114" s="155">
        <v>1.7</v>
      </c>
      <c r="H114" s="155">
        <v>2.2297199999999999</v>
      </c>
      <c r="I114" s="95">
        <f t="shared" si="37"/>
        <v>1350</v>
      </c>
      <c r="J114" s="94">
        <v>4.28</v>
      </c>
      <c r="K114" s="94">
        <f t="shared" si="35"/>
        <v>5.3071999999999999</v>
      </c>
      <c r="L114" s="92">
        <f t="shared" si="36"/>
        <v>7164.72</v>
      </c>
      <c r="M114" s="165"/>
      <c r="N114" s="166"/>
    </row>
    <row r="115" spans="1:15" s="75" customFormat="1" ht="16.8">
      <c r="A115" s="179" t="s">
        <v>575</v>
      </c>
      <c r="B115" s="23" t="s">
        <v>32</v>
      </c>
      <c r="C115" s="126">
        <v>91991</v>
      </c>
      <c r="D115" s="64" t="s">
        <v>233</v>
      </c>
      <c r="E115" s="20" t="s">
        <v>123</v>
      </c>
      <c r="F115" s="168">
        <v>13</v>
      </c>
      <c r="G115" s="156">
        <v>24</v>
      </c>
      <c r="H115" s="156">
        <v>31.478400000000001</v>
      </c>
      <c r="I115" s="95">
        <f t="shared" si="37"/>
        <v>78</v>
      </c>
      <c r="J115" s="94">
        <v>38.81</v>
      </c>
      <c r="K115" s="94">
        <f t="shared" si="35"/>
        <v>48.124400000000001</v>
      </c>
      <c r="L115" s="92">
        <f t="shared" si="36"/>
        <v>3753.7031999999999</v>
      </c>
      <c r="M115" s="165"/>
      <c r="N115" s="166"/>
    </row>
    <row r="116" spans="1:15" s="75" customFormat="1" ht="16.8">
      <c r="A116" s="179" t="s">
        <v>576</v>
      </c>
      <c r="B116" s="23" t="s">
        <v>274</v>
      </c>
      <c r="C116" s="126">
        <v>101548</v>
      </c>
      <c r="D116" s="64" t="s">
        <v>471</v>
      </c>
      <c r="E116" s="20" t="s">
        <v>123</v>
      </c>
      <c r="F116" s="168">
        <v>50</v>
      </c>
      <c r="G116" s="156"/>
      <c r="H116" s="156"/>
      <c r="I116" s="95">
        <f t="shared" si="37"/>
        <v>300</v>
      </c>
      <c r="J116" s="94">
        <v>7.78</v>
      </c>
      <c r="K116" s="94">
        <f t="shared" si="35"/>
        <v>9.6471999999999998</v>
      </c>
      <c r="L116" s="92">
        <f t="shared" si="36"/>
        <v>2894.16</v>
      </c>
      <c r="M116" s="165"/>
      <c r="N116" s="166"/>
    </row>
    <row r="117" spans="1:15" s="139" customFormat="1" ht="12.75" customHeight="1">
      <c r="A117" s="140"/>
      <c r="B117" s="264" t="s">
        <v>438</v>
      </c>
      <c r="C117" s="265"/>
      <c r="D117" s="265"/>
      <c r="E117" s="265"/>
      <c r="F117" s="265"/>
      <c r="G117" s="141"/>
      <c r="H117" s="141"/>
      <c r="I117" s="141"/>
      <c r="J117" s="141"/>
      <c r="K117" s="141"/>
      <c r="L117" s="141">
        <f>SUM(L106:L116)</f>
        <v>34191.487200000003</v>
      </c>
      <c r="M117" s="61"/>
      <c r="N117" s="152"/>
      <c r="O117" s="61"/>
    </row>
    <row r="118" spans="1:15" s="139" customFormat="1" ht="12.75" customHeight="1">
      <c r="A118" s="178">
        <v>15</v>
      </c>
      <c r="B118" s="98"/>
      <c r="C118" s="98"/>
      <c r="D118" s="65" t="s">
        <v>443</v>
      </c>
      <c r="E118" s="57"/>
      <c r="F118" s="98"/>
      <c r="G118" s="98"/>
      <c r="H118" s="99"/>
      <c r="I118" s="183"/>
      <c r="J118" s="103"/>
      <c r="K118" s="103"/>
      <c r="L118" s="98"/>
      <c r="M118" s="61"/>
      <c r="N118" s="152"/>
      <c r="O118" s="61"/>
    </row>
    <row r="119" spans="1:15" s="139" customFormat="1" ht="21.6" customHeight="1">
      <c r="A119" s="179" t="s">
        <v>577</v>
      </c>
      <c r="B119" s="23" t="s">
        <v>274</v>
      </c>
      <c r="C119" s="126">
        <v>95635</v>
      </c>
      <c r="D119" s="64" t="s">
        <v>490</v>
      </c>
      <c r="E119" s="20" t="s">
        <v>123</v>
      </c>
      <c r="F119" s="168">
        <v>1</v>
      </c>
      <c r="G119" s="156"/>
      <c r="H119" s="156"/>
      <c r="I119" s="95">
        <f>6*F119</f>
        <v>6</v>
      </c>
      <c r="J119" s="94">
        <v>258.82</v>
      </c>
      <c r="K119" s="94">
        <f t="shared" ref="K119" si="38">1.24*J119</f>
        <v>320.93680000000001</v>
      </c>
      <c r="L119" s="92">
        <f t="shared" ref="L119" si="39">I119*K119</f>
        <v>1925.6208000000001</v>
      </c>
      <c r="M119" s="61"/>
      <c r="N119" s="152"/>
      <c r="O119" s="61"/>
    </row>
    <row r="120" spans="1:15" s="139" customFormat="1" ht="12.75" customHeight="1">
      <c r="A120" s="140"/>
      <c r="B120" s="270" t="s">
        <v>444</v>
      </c>
      <c r="C120" s="270"/>
      <c r="D120" s="270"/>
      <c r="E120" s="270"/>
      <c r="F120" s="270"/>
      <c r="G120" s="143"/>
      <c r="H120" s="141"/>
      <c r="I120" s="141"/>
      <c r="J120" s="141"/>
      <c r="K120" s="141"/>
      <c r="L120" s="141">
        <f>SUM(L119)</f>
        <v>1925.6208000000001</v>
      </c>
      <c r="M120" s="61"/>
      <c r="N120" s="152"/>
      <c r="O120" s="61"/>
    </row>
    <row r="121" spans="1:15" s="61" customFormat="1">
      <c r="A121" s="178">
        <v>16</v>
      </c>
      <c r="B121" s="98"/>
      <c r="C121" s="98"/>
      <c r="D121" s="65" t="s">
        <v>375</v>
      </c>
      <c r="E121" s="57"/>
      <c r="F121" s="98"/>
      <c r="G121" s="98"/>
      <c r="H121" s="99"/>
      <c r="I121" s="183"/>
      <c r="J121" s="103"/>
      <c r="K121" s="103"/>
      <c r="L121" s="98"/>
      <c r="N121" s="152"/>
    </row>
    <row r="122" spans="1:15" s="75" customFormat="1" ht="16.8">
      <c r="A122" s="179" t="s">
        <v>578</v>
      </c>
      <c r="B122" s="23" t="s">
        <v>274</v>
      </c>
      <c r="C122" s="126" t="s">
        <v>276</v>
      </c>
      <c r="D122" s="64" t="s">
        <v>489</v>
      </c>
      <c r="E122" s="20" t="s">
        <v>311</v>
      </c>
      <c r="F122" s="168">
        <v>1</v>
      </c>
      <c r="G122" s="156"/>
      <c r="H122" s="156"/>
      <c r="I122" s="95">
        <f>6*F122</f>
        <v>6</v>
      </c>
      <c r="J122" s="94">
        <v>1530</v>
      </c>
      <c r="K122" s="94">
        <f t="shared" ref="K122" si="40">1.24*J122</f>
        <v>1897.2</v>
      </c>
      <c r="L122" s="92">
        <f t="shared" ref="L122" si="41">I122*K122</f>
        <v>11383.2</v>
      </c>
      <c r="M122" s="165"/>
      <c r="N122" s="166"/>
    </row>
    <row r="123" spans="1:15" s="139" customFormat="1" ht="12.75" customHeight="1">
      <c r="A123" s="140"/>
      <c r="B123" s="270" t="s">
        <v>439</v>
      </c>
      <c r="C123" s="270"/>
      <c r="D123" s="270"/>
      <c r="E123" s="270"/>
      <c r="F123" s="270"/>
      <c r="G123" s="143"/>
      <c r="H123" s="141"/>
      <c r="I123" s="141"/>
      <c r="J123" s="141"/>
      <c r="K123" s="141"/>
      <c r="L123" s="141">
        <f>SUM(L122)</f>
        <v>11383.2</v>
      </c>
      <c r="M123" s="61"/>
      <c r="N123" s="152"/>
      <c r="O123" s="61"/>
    </row>
    <row r="124" spans="1:15" s="139" customFormat="1" ht="12.75" customHeight="1">
      <c r="A124" s="178">
        <v>17</v>
      </c>
      <c r="B124" s="98"/>
      <c r="C124" s="98"/>
      <c r="D124" s="65" t="s">
        <v>494</v>
      </c>
      <c r="E124" s="57"/>
      <c r="F124" s="98"/>
      <c r="G124" s="98"/>
      <c r="H124" s="99"/>
      <c r="I124" s="183"/>
      <c r="J124" s="103"/>
      <c r="K124" s="103"/>
      <c r="L124" s="98"/>
      <c r="M124" s="61"/>
      <c r="N124" s="152"/>
      <c r="O124" s="61"/>
    </row>
    <row r="125" spans="1:15" s="139" customFormat="1" ht="18" customHeight="1">
      <c r="A125" s="179" t="s">
        <v>579</v>
      </c>
      <c r="B125" s="23" t="s">
        <v>274</v>
      </c>
      <c r="C125" s="126" t="s">
        <v>276</v>
      </c>
      <c r="D125" s="64" t="s">
        <v>580</v>
      </c>
      <c r="E125" s="20" t="s">
        <v>291</v>
      </c>
      <c r="F125" s="168">
        <v>37.5</v>
      </c>
      <c r="G125" s="156"/>
      <c r="H125" s="156"/>
      <c r="I125" s="95">
        <f>6*F125</f>
        <v>225</v>
      </c>
      <c r="J125" s="94">
        <v>30</v>
      </c>
      <c r="K125" s="94">
        <f t="shared" ref="K125" si="42">1.24*J125</f>
        <v>37.200000000000003</v>
      </c>
      <c r="L125" s="92">
        <f t="shared" ref="L125" si="43">I125*K125</f>
        <v>8370</v>
      </c>
      <c r="M125" s="61"/>
      <c r="N125" s="152"/>
      <c r="O125" s="61"/>
    </row>
    <row r="126" spans="1:15" s="139" customFormat="1" ht="15" customHeight="1">
      <c r="A126" s="140"/>
      <c r="B126" s="270" t="s">
        <v>495</v>
      </c>
      <c r="C126" s="270"/>
      <c r="D126" s="270"/>
      <c r="E126" s="270"/>
      <c r="F126" s="270"/>
      <c r="G126" s="143"/>
      <c r="H126" s="141"/>
      <c r="I126" s="141"/>
      <c r="J126" s="141"/>
      <c r="K126" s="141"/>
      <c r="L126" s="141">
        <f>SUM(L125)</f>
        <v>8370</v>
      </c>
      <c r="M126" s="61"/>
      <c r="N126" s="152"/>
      <c r="O126" s="61"/>
    </row>
    <row r="127" spans="1:15" s="61" customFormat="1" ht="18.75" customHeight="1">
      <c r="A127" s="277" t="s">
        <v>493</v>
      </c>
      <c r="B127" s="278"/>
      <c r="C127" s="278"/>
      <c r="D127" s="278"/>
      <c r="E127" s="278"/>
      <c r="F127" s="278"/>
      <c r="G127" s="278"/>
      <c r="H127" s="278"/>
      <c r="I127" s="278"/>
      <c r="J127" s="278"/>
      <c r="K127" s="279"/>
      <c r="L127" s="142">
        <f>L11+L25+L28+L32+L35+L42+L50+L65+L71+L83+L97+L104+L117+L120+L123+L126</f>
        <v>542176.658344</v>
      </c>
      <c r="N127" s="123"/>
    </row>
    <row r="128" spans="1:15" s="61" customFormat="1" ht="18.75" customHeight="1">
      <c r="A128" s="52"/>
      <c r="B128" s="52"/>
      <c r="C128" s="52"/>
      <c r="D128" s="52"/>
      <c r="E128" s="52"/>
      <c r="F128" s="108"/>
      <c r="G128" s="108"/>
      <c r="H128" s="108"/>
      <c r="I128" s="108"/>
      <c r="J128" s="108"/>
      <c r="K128" s="108"/>
      <c r="L128" s="81"/>
      <c r="N128" s="123"/>
    </row>
    <row r="129" spans="1:12" s="61" customFormat="1">
      <c r="A129" s="52"/>
      <c r="B129" s="52"/>
      <c r="C129" s="52"/>
      <c r="D129" s="52"/>
      <c r="E129" s="52"/>
      <c r="F129" s="108"/>
      <c r="G129" s="108"/>
      <c r="H129" s="108"/>
      <c r="I129" s="108"/>
      <c r="J129" s="108"/>
      <c r="K129" s="108"/>
      <c r="L129" s="107"/>
    </row>
    <row r="130" spans="1:12" s="61" customFormat="1">
      <c r="A130" s="52"/>
      <c r="B130" s="52"/>
      <c r="C130" s="52"/>
      <c r="D130" s="52"/>
      <c r="E130" s="52"/>
      <c r="F130" s="108"/>
      <c r="G130" s="108"/>
      <c r="H130" s="108"/>
      <c r="I130" s="108"/>
      <c r="J130" s="108"/>
      <c r="K130" s="108"/>
      <c r="L130" s="107"/>
    </row>
    <row r="131" spans="1:12" s="61" customFormat="1">
      <c r="A131" s="52"/>
      <c r="B131" s="52"/>
      <c r="C131" s="52"/>
      <c r="D131" s="52"/>
      <c r="E131" s="52"/>
      <c r="F131" s="108"/>
      <c r="G131" s="108"/>
      <c r="H131" s="108"/>
      <c r="I131" s="108"/>
      <c r="J131" s="108"/>
      <c r="K131" s="108"/>
      <c r="L131" s="107"/>
    </row>
    <row r="132" spans="1:12" s="61" customFormat="1">
      <c r="A132" s="52"/>
      <c r="B132" s="52"/>
      <c r="C132" s="52"/>
      <c r="D132" s="52"/>
      <c r="E132" s="52"/>
      <c r="F132" s="108"/>
      <c r="G132" s="108"/>
      <c r="H132" s="108"/>
      <c r="I132" s="108"/>
      <c r="J132" s="108"/>
      <c r="K132" s="108"/>
      <c r="L132" s="107"/>
    </row>
    <row r="133" spans="1:12" s="61" customFormat="1">
      <c r="A133" s="52"/>
      <c r="B133" s="52"/>
      <c r="C133" s="52"/>
      <c r="D133" s="52"/>
      <c r="E133" s="52"/>
      <c r="F133" s="108"/>
      <c r="G133" s="108"/>
      <c r="H133" s="108"/>
      <c r="I133" s="108"/>
      <c r="J133" s="108"/>
      <c r="K133" s="108"/>
      <c r="L133" s="107"/>
    </row>
    <row r="134" spans="1:12" s="61" customFormat="1">
      <c r="A134" s="52"/>
      <c r="B134" s="52"/>
      <c r="C134" s="52"/>
      <c r="D134" s="52"/>
      <c r="E134" s="52"/>
      <c r="F134" s="108"/>
      <c r="G134" s="108"/>
      <c r="H134" s="108"/>
      <c r="I134" s="108"/>
      <c r="J134" s="108"/>
      <c r="K134" s="108"/>
      <c r="L134" s="107"/>
    </row>
    <row r="135" spans="1:12" s="61" customFormat="1">
      <c r="A135" s="52"/>
      <c r="B135" s="52"/>
      <c r="C135" s="52"/>
      <c r="D135" s="52"/>
      <c r="E135" s="52"/>
      <c r="F135" s="108"/>
      <c r="G135" s="108"/>
      <c r="H135" s="108"/>
      <c r="I135" s="108"/>
      <c r="J135" s="108"/>
      <c r="K135" s="108"/>
      <c r="L135" s="107"/>
    </row>
    <row r="136" spans="1:12" s="61" customFormat="1">
      <c r="A136" s="52"/>
      <c r="B136" s="52"/>
      <c r="C136" s="52"/>
      <c r="D136" s="52"/>
      <c r="E136" s="52"/>
      <c r="F136" s="108"/>
      <c r="G136" s="108"/>
      <c r="H136" s="108"/>
      <c r="I136" s="108"/>
      <c r="J136" s="108"/>
      <c r="K136" s="108"/>
      <c r="L136" s="107"/>
    </row>
    <row r="137" spans="1:12">
      <c r="A137" s="52"/>
      <c r="B137" s="52"/>
      <c r="C137" s="52"/>
      <c r="D137" s="52"/>
      <c r="E137" s="52"/>
      <c r="F137" s="108"/>
      <c r="G137" s="108"/>
      <c r="H137" s="108"/>
      <c r="I137" s="108"/>
      <c r="J137" s="108"/>
      <c r="K137" s="108"/>
    </row>
    <row r="138" spans="1:12">
      <c r="A138" s="51" t="s">
        <v>445</v>
      </c>
      <c r="B138" s="51"/>
      <c r="C138" s="51"/>
      <c r="D138" s="52"/>
      <c r="E138" s="51"/>
      <c r="F138" s="109"/>
      <c r="G138" s="109"/>
      <c r="H138" s="108"/>
      <c r="I138" s="108"/>
      <c r="J138" s="108"/>
      <c r="K138" s="108"/>
    </row>
    <row r="139" spans="1:12">
      <c r="A139" s="53" t="s">
        <v>241</v>
      </c>
      <c r="B139" s="52"/>
      <c r="C139" s="52"/>
      <c r="D139" s="52"/>
      <c r="E139" s="52" t="s">
        <v>243</v>
      </c>
      <c r="F139" s="108"/>
      <c r="G139" s="108"/>
      <c r="H139" s="108"/>
      <c r="I139" s="108"/>
      <c r="J139" s="108"/>
      <c r="K139" s="108"/>
    </row>
    <row r="140" spans="1:12">
      <c r="A140" s="52"/>
      <c r="B140" s="52"/>
      <c r="C140" s="52"/>
      <c r="D140" s="52"/>
      <c r="E140" s="52" t="s">
        <v>446</v>
      </c>
      <c r="F140" s="108"/>
      <c r="G140" s="108"/>
      <c r="H140" s="108"/>
      <c r="I140" s="108"/>
      <c r="J140" s="108"/>
      <c r="K140" s="108"/>
    </row>
    <row r="141" spans="1:12">
      <c r="A141" s="51" t="s">
        <v>601</v>
      </c>
      <c r="B141" s="51"/>
      <c r="C141" s="51"/>
      <c r="D141" s="52"/>
      <c r="E141" s="52" t="s">
        <v>447</v>
      </c>
      <c r="F141" s="108"/>
      <c r="G141" s="108"/>
      <c r="H141" s="108"/>
      <c r="I141" s="108"/>
      <c r="J141" s="108"/>
      <c r="K141" s="108"/>
    </row>
    <row r="142" spans="1:12">
      <c r="A142" s="53" t="s">
        <v>242</v>
      </c>
      <c r="E142" s="50"/>
    </row>
  </sheetData>
  <mergeCells count="22">
    <mergeCell ref="B120:F120"/>
    <mergeCell ref="A127:K127"/>
    <mergeCell ref="B126:F126"/>
    <mergeCell ref="B32:F32"/>
    <mergeCell ref="B64:F64"/>
    <mergeCell ref="B117:F117"/>
    <mergeCell ref="B123:F123"/>
    <mergeCell ref="B42:F42"/>
    <mergeCell ref="B50:F50"/>
    <mergeCell ref="B57:F57"/>
    <mergeCell ref="B35:F35"/>
    <mergeCell ref="B65:F65"/>
    <mergeCell ref="A1:L2"/>
    <mergeCell ref="B71:F71"/>
    <mergeCell ref="B83:F83"/>
    <mergeCell ref="B97:F97"/>
    <mergeCell ref="B104:F104"/>
    <mergeCell ref="B28:F28"/>
    <mergeCell ref="A5:L5"/>
    <mergeCell ref="A6:B6"/>
    <mergeCell ref="B11:F11"/>
    <mergeCell ref="B25:F25"/>
  </mergeCells>
  <pageMargins left="0.7" right="0.7" top="0.75" bottom="0.75" header="0.3" footer="0.3"/>
  <pageSetup paperSize="9" scale="7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2"/>
  <sheetViews>
    <sheetView view="pageBreakPreview" zoomScale="60" zoomScaleNormal="80" workbookViewId="0">
      <selection activeCell="K53" sqref="K53"/>
    </sheetView>
  </sheetViews>
  <sheetFormatPr defaultRowHeight="13.2"/>
  <cols>
    <col min="5" max="5" width="10.44140625" customWidth="1"/>
    <col min="8" max="8" width="13.109375" customWidth="1"/>
    <col min="9" max="9" width="14.109375" customWidth="1"/>
    <col min="10" max="11" width="13.5546875" customWidth="1"/>
    <col min="12" max="12" width="13.88671875" customWidth="1"/>
    <col min="13" max="13" width="12.5546875" customWidth="1"/>
    <col min="14" max="14" width="13.77734375" customWidth="1"/>
    <col min="15" max="15" width="13.33203125" customWidth="1"/>
  </cols>
  <sheetData>
    <row r="1" spans="1:237">
      <c r="B1" s="285" t="s">
        <v>598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/>
    </row>
    <row r="2" spans="1:237">
      <c r="B2" s="288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90"/>
    </row>
    <row r="3" spans="1:237" ht="13.2" customHeight="1">
      <c r="A3" s="184" t="s">
        <v>583</v>
      </c>
      <c r="B3" s="291" t="s">
        <v>584</v>
      </c>
      <c r="C3" s="292" t="s">
        <v>585</v>
      </c>
      <c r="D3" s="185"/>
      <c r="E3" s="185"/>
      <c r="F3" s="293" t="s">
        <v>587</v>
      </c>
      <c r="G3" s="282" t="s">
        <v>588</v>
      </c>
      <c r="H3" s="193">
        <v>1</v>
      </c>
      <c r="I3" s="194">
        <v>2</v>
      </c>
      <c r="J3" s="194">
        <v>3</v>
      </c>
      <c r="K3" s="194">
        <v>4</v>
      </c>
      <c r="L3" s="194">
        <v>5</v>
      </c>
      <c r="M3" s="194">
        <v>6</v>
      </c>
      <c r="N3" s="194">
        <v>7</v>
      </c>
      <c r="O3" s="194">
        <v>8</v>
      </c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</row>
    <row r="4" spans="1:237">
      <c r="A4" s="186"/>
      <c r="B4" s="291"/>
      <c r="C4" s="292"/>
      <c r="D4" s="187"/>
      <c r="E4" s="187"/>
      <c r="F4" s="293"/>
      <c r="G4" s="282"/>
      <c r="H4" s="195"/>
      <c r="I4" s="196"/>
      <c r="J4" s="196"/>
      <c r="K4" s="196"/>
      <c r="L4" s="196"/>
      <c r="M4" s="196"/>
      <c r="N4" s="196"/>
      <c r="O4" s="19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</row>
    <row r="5" spans="1:237">
      <c r="A5" s="188" t="s">
        <v>586</v>
      </c>
      <c r="B5" s="189" t="str">
        <f>'COMPLETA (2)'!A7</f>
        <v>1.</v>
      </c>
      <c r="C5" s="190" t="str">
        <f>'COMPLETA (2)'!D7</f>
        <v>SERVIÇOS  PRELIMINARES</v>
      </c>
      <c r="D5" s="190"/>
      <c r="E5" s="190"/>
      <c r="F5" s="197">
        <f>'COMPLETA (2)'!L11</f>
        <v>13157.506576</v>
      </c>
      <c r="G5" s="198" t="s">
        <v>589</v>
      </c>
      <c r="H5" s="199">
        <v>1</v>
      </c>
      <c r="I5" s="199" t="e">
        <v>#DIV/0!</v>
      </c>
      <c r="J5" s="199" t="e">
        <v>#DIV/0!</v>
      </c>
      <c r="K5" s="199" t="e">
        <v>#DIV/0!</v>
      </c>
      <c r="L5" s="199" t="e">
        <v>#DIV/0!</v>
      </c>
      <c r="M5" s="199" t="e">
        <v>#DIV/0!</v>
      </c>
      <c r="N5" s="199" t="e">
        <v>#DIV/0!</v>
      </c>
      <c r="O5" s="199" t="e">
        <v>#DIV/0!</v>
      </c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</row>
    <row r="6" spans="1:237">
      <c r="A6" s="188" t="s">
        <v>586</v>
      </c>
      <c r="B6" s="191"/>
      <c r="C6" s="192" t="s">
        <v>586</v>
      </c>
      <c r="D6" s="192"/>
      <c r="E6" s="192"/>
      <c r="F6" s="201"/>
      <c r="G6" s="202"/>
      <c r="H6" s="219">
        <f>F5*H5</f>
        <v>13157.506576</v>
      </c>
      <c r="I6" s="203"/>
      <c r="J6" s="203"/>
      <c r="K6" s="203"/>
      <c r="L6" s="203"/>
      <c r="M6" s="203"/>
      <c r="N6" s="203"/>
      <c r="O6" s="203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</row>
    <row r="7" spans="1:237">
      <c r="A7" s="188" t="s">
        <v>586</v>
      </c>
      <c r="B7" s="189">
        <f>'COMPLETA (2)'!A12</f>
        <v>2</v>
      </c>
      <c r="C7" s="190" t="str">
        <f>'COMPLETA (2)'!D12</f>
        <v>FUNDAÇÕES</v>
      </c>
      <c r="D7" s="190"/>
      <c r="E7" s="190"/>
      <c r="F7" s="197">
        <f>'COMPLETA (2)'!L25</f>
        <v>75223.669007999997</v>
      </c>
      <c r="G7" s="198" t="s">
        <v>589</v>
      </c>
      <c r="H7" s="199">
        <v>1</v>
      </c>
      <c r="I7" s="199" t="e">
        <v>#DIV/0!</v>
      </c>
      <c r="J7" s="199" t="e">
        <v>#DIV/0!</v>
      </c>
      <c r="K7" s="199" t="e">
        <v>#DIV/0!</v>
      </c>
      <c r="L7" s="199" t="e">
        <v>#DIV/0!</v>
      </c>
      <c r="M7" s="199" t="e">
        <v>#DIV/0!</v>
      </c>
      <c r="N7" s="199" t="e">
        <v>#DIV/0!</v>
      </c>
      <c r="O7" s="199" t="e">
        <v>#DIV/0!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</row>
    <row r="8" spans="1:237">
      <c r="A8" s="188" t="s">
        <v>586</v>
      </c>
      <c r="B8" s="191"/>
      <c r="C8" s="192" t="s">
        <v>586</v>
      </c>
      <c r="D8" s="192"/>
      <c r="E8" s="192"/>
      <c r="F8" s="201"/>
      <c r="G8" s="202"/>
      <c r="H8" s="219">
        <f>F7*H7</f>
        <v>75223.669007999997</v>
      </c>
      <c r="I8" s="203"/>
      <c r="J8" s="203"/>
      <c r="K8" s="203"/>
      <c r="L8" s="203"/>
      <c r="M8" s="203"/>
      <c r="N8" s="203"/>
      <c r="O8" s="203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</row>
    <row r="9" spans="1:237">
      <c r="A9" s="188" t="s">
        <v>586</v>
      </c>
      <c r="B9" s="189">
        <f>'COMPLETA (2)'!A26</f>
        <v>3</v>
      </c>
      <c r="C9" s="190" t="str">
        <f>'COMPLETA (2)'!D26</f>
        <v>ALVENARIAS</v>
      </c>
      <c r="D9" s="190"/>
      <c r="E9" s="190"/>
      <c r="F9" s="197">
        <f>'COMPLETA (2)'!L28</f>
        <v>63116.328599999993</v>
      </c>
      <c r="G9" s="198" t="s">
        <v>589</v>
      </c>
      <c r="H9" s="200" t="e">
        <v>#DIV/0!</v>
      </c>
      <c r="I9" s="200">
        <v>0.5</v>
      </c>
      <c r="J9" s="200">
        <v>0.5</v>
      </c>
      <c r="K9" s="200" t="e">
        <v>#DIV/0!</v>
      </c>
      <c r="L9" s="200" t="e">
        <v>#DIV/0!</v>
      </c>
      <c r="M9" s="200" t="e">
        <v>#DIV/0!</v>
      </c>
      <c r="N9" s="200" t="e">
        <v>#DIV/0!</v>
      </c>
      <c r="O9" s="200" t="e">
        <v>#DIV/0!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</row>
    <row r="10" spans="1:237">
      <c r="A10" s="188" t="s">
        <v>586</v>
      </c>
      <c r="B10" s="191"/>
      <c r="C10" s="192" t="s">
        <v>586</v>
      </c>
      <c r="D10" s="192"/>
      <c r="E10" s="192"/>
      <c r="F10" s="201"/>
      <c r="G10" s="202"/>
      <c r="H10" s="219"/>
      <c r="I10" s="219">
        <f>F9*I9</f>
        <v>31558.164299999997</v>
      </c>
      <c r="J10" s="219">
        <f>F9*J9</f>
        <v>31558.164299999997</v>
      </c>
      <c r="K10" s="220"/>
      <c r="L10" s="220"/>
      <c r="M10" s="220"/>
      <c r="N10" s="220"/>
      <c r="O10" s="220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</row>
    <row r="11" spans="1:237">
      <c r="A11" s="188" t="s">
        <v>586</v>
      </c>
      <c r="B11" s="189">
        <f>'COMPLETA (2)'!A29</f>
        <v>4</v>
      </c>
      <c r="C11" s="190" t="str">
        <f>'COMPLETA (2)'!D29</f>
        <v>VERGAS E CONTRA VERGAS</v>
      </c>
      <c r="D11" s="190"/>
      <c r="E11" s="190"/>
      <c r="F11" s="197">
        <f>'COMPLETA (2)'!L32</f>
        <v>6090.4732799999983</v>
      </c>
      <c r="G11" s="198" t="s">
        <v>589</v>
      </c>
      <c r="H11" s="218" t="e">
        <v>#DIV/0!</v>
      </c>
      <c r="I11" s="200" t="e">
        <v>#DIV/0!</v>
      </c>
      <c r="J11" s="200">
        <v>1</v>
      </c>
      <c r="K11" s="200" t="e">
        <v>#DIV/0!</v>
      </c>
      <c r="L11" s="200" t="e">
        <v>#DIV/0!</v>
      </c>
      <c r="M11" s="200" t="e">
        <v>#DIV/0!</v>
      </c>
      <c r="N11" s="200" t="e">
        <v>#DIV/0!</v>
      </c>
      <c r="O11" s="200" t="e">
        <v>#DIV/0!</v>
      </c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</row>
    <row r="12" spans="1:237">
      <c r="A12" s="188" t="s">
        <v>586</v>
      </c>
      <c r="B12" s="191"/>
      <c r="C12" s="192" t="s">
        <v>586</v>
      </c>
      <c r="D12" s="192"/>
      <c r="E12" s="192"/>
      <c r="F12" s="201"/>
      <c r="G12" s="202"/>
      <c r="H12" s="219"/>
      <c r="I12" s="219"/>
      <c r="J12" s="219">
        <f>F11*J11</f>
        <v>6090.4732799999983</v>
      </c>
      <c r="K12" s="219"/>
      <c r="L12" s="219"/>
      <c r="M12" s="219"/>
      <c r="N12" s="219"/>
      <c r="O12" s="219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</row>
    <row r="13" spans="1:237">
      <c r="A13" s="188" t="s">
        <v>586</v>
      </c>
      <c r="B13" s="189">
        <f>'COMPLETA (2)'!A33</f>
        <v>5</v>
      </c>
      <c r="C13" s="190" t="str">
        <f>'COMPLETA (2)'!D33</f>
        <v>CINTA DE AMARRAÇÃO</v>
      </c>
      <c r="D13" s="190"/>
      <c r="E13" s="190"/>
      <c r="F13" s="197">
        <f>'COMPLETA (2)'!L35</f>
        <v>15749.021760000001</v>
      </c>
      <c r="G13" s="198" t="s">
        <v>589</v>
      </c>
      <c r="H13" s="218" t="e">
        <v>#DIV/0!</v>
      </c>
      <c r="I13" s="200" t="e">
        <v>#DIV/0!</v>
      </c>
      <c r="J13" s="200">
        <v>1</v>
      </c>
      <c r="K13" s="200" t="e">
        <v>#DIV/0!</v>
      </c>
      <c r="L13" s="200" t="e">
        <v>#DIV/0!</v>
      </c>
      <c r="M13" s="200" t="e">
        <v>#DIV/0!</v>
      </c>
      <c r="N13" s="200" t="e">
        <v>#DIV/0!</v>
      </c>
      <c r="O13" s="200" t="e">
        <v>#DIV/0!</v>
      </c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</row>
    <row r="14" spans="1:237">
      <c r="A14" s="188" t="s">
        <v>586</v>
      </c>
      <c r="B14" s="191"/>
      <c r="C14" s="192" t="s">
        <v>586</v>
      </c>
      <c r="D14" s="192"/>
      <c r="E14" s="192"/>
      <c r="F14" s="201"/>
      <c r="G14" s="202"/>
      <c r="H14" s="219"/>
      <c r="I14" s="219"/>
      <c r="J14" s="219">
        <f>F13*J13</f>
        <v>15749.021760000001</v>
      </c>
      <c r="K14" s="219"/>
      <c r="L14" s="219"/>
      <c r="M14" s="219"/>
      <c r="N14" s="219"/>
      <c r="O14" s="219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</row>
    <row r="15" spans="1:237">
      <c r="A15" s="188" t="s">
        <v>586</v>
      </c>
      <c r="B15" s="189">
        <f>'COMPLETA (2)'!A36</f>
        <v>6</v>
      </c>
      <c r="C15" s="190" t="str">
        <f>'COMPLETA (2)'!D36</f>
        <v xml:space="preserve">SISTEMA DE COBERTURA                                     </v>
      </c>
      <c r="D15" s="190"/>
      <c r="E15" s="190"/>
      <c r="F15" s="197">
        <f>'COMPLETA (2)'!L42</f>
        <v>78309.824159999989</v>
      </c>
      <c r="G15" s="198" t="s">
        <v>589</v>
      </c>
      <c r="H15" s="218" t="e">
        <v>#DIV/0!</v>
      </c>
      <c r="I15" s="200" t="e">
        <v>#DIV/0!</v>
      </c>
      <c r="J15" s="200" t="e">
        <v>#DIV/0!</v>
      </c>
      <c r="K15" s="200">
        <v>0.5</v>
      </c>
      <c r="L15" s="200">
        <v>0.5</v>
      </c>
      <c r="M15" s="200" t="e">
        <v>#DIV/0!</v>
      </c>
      <c r="N15" s="200" t="e">
        <v>#DIV/0!</v>
      </c>
      <c r="O15" s="200" t="e">
        <v>#DIV/0!</v>
      </c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</row>
    <row r="16" spans="1:237">
      <c r="A16" s="188" t="s">
        <v>586</v>
      </c>
      <c r="B16" s="191"/>
      <c r="C16" s="192" t="s">
        <v>586</v>
      </c>
      <c r="D16" s="192"/>
      <c r="E16" s="192"/>
      <c r="F16" s="201"/>
      <c r="G16" s="202"/>
      <c r="H16" s="219"/>
      <c r="I16" s="219"/>
      <c r="J16" s="219"/>
      <c r="K16" s="219">
        <f>F15*K15</f>
        <v>39154.912079999995</v>
      </c>
      <c r="L16" s="219">
        <f>F15*L15</f>
        <v>39154.912079999995</v>
      </c>
      <c r="M16" s="219"/>
      <c r="N16" s="219"/>
      <c r="O16" s="219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</row>
    <row r="17" spans="1:237">
      <c r="A17" s="188" t="s">
        <v>586</v>
      </c>
      <c r="B17" s="189">
        <f>'COMPLETA (2)'!A43</f>
        <v>7</v>
      </c>
      <c r="C17" s="190" t="str">
        <f>'COMPLETA (2)'!D43</f>
        <v>REVESTIMENTO INTERNO E EXTERNO</v>
      </c>
      <c r="D17" s="190"/>
      <c r="E17" s="190"/>
      <c r="F17" s="197">
        <f>'COMPLETA (2)'!L50</f>
        <v>76684.282368</v>
      </c>
      <c r="G17" s="198" t="s">
        <v>589</v>
      </c>
      <c r="H17" s="218" t="e">
        <v>#DIV/0!</v>
      </c>
      <c r="I17" s="200" t="e">
        <v>#DIV/0!</v>
      </c>
      <c r="J17" s="200" t="e">
        <v>#DIV/0!</v>
      </c>
      <c r="K17" s="200" t="e">
        <v>#DIV/0!</v>
      </c>
      <c r="L17" s="200" t="e">
        <v>#DIV/0!</v>
      </c>
      <c r="M17" s="200">
        <v>0.5</v>
      </c>
      <c r="N17" s="200">
        <v>0.5</v>
      </c>
      <c r="O17" s="200" t="e">
        <v>#DIV/0!</v>
      </c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</row>
    <row r="18" spans="1:237">
      <c r="A18" s="188" t="s">
        <v>586</v>
      </c>
      <c r="B18" s="191"/>
      <c r="C18" s="192" t="s">
        <v>586</v>
      </c>
      <c r="D18" s="192"/>
      <c r="E18" s="192"/>
      <c r="F18" s="201"/>
      <c r="G18" s="202"/>
      <c r="H18" s="219"/>
      <c r="I18" s="219"/>
      <c r="J18" s="219"/>
      <c r="K18" s="219"/>
      <c r="L18" s="219"/>
      <c r="M18" s="219">
        <f>F17*M17</f>
        <v>38342.141184</v>
      </c>
      <c r="N18" s="219">
        <f>F17*N17</f>
        <v>38342.141184</v>
      </c>
      <c r="O18" s="219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</row>
    <row r="19" spans="1:237">
      <c r="A19" s="188" t="s">
        <v>586</v>
      </c>
      <c r="B19" s="189">
        <f>'COMPLETA (2)'!A51</f>
        <v>8</v>
      </c>
      <c r="C19" s="190" t="str">
        <f>'COMPLETA (2)'!D51</f>
        <v>ESQUADRIAS</v>
      </c>
      <c r="D19" s="190"/>
      <c r="E19" s="190"/>
      <c r="F19" s="197">
        <f>'COMPLETA (2)'!L65</f>
        <v>64483.140672000009</v>
      </c>
      <c r="G19" s="198" t="s">
        <v>589</v>
      </c>
      <c r="H19" s="200" t="e">
        <v>#DIV/0!</v>
      </c>
      <c r="I19" s="200" t="e">
        <v>#DIV/0!</v>
      </c>
      <c r="J19" s="200" t="e">
        <v>#DIV/0!</v>
      </c>
      <c r="K19" s="200">
        <v>0.5</v>
      </c>
      <c r="L19" s="200">
        <v>0.5</v>
      </c>
      <c r="M19" s="200" t="e">
        <v>#DIV/0!</v>
      </c>
      <c r="N19" s="200" t="e">
        <v>#DIV/0!</v>
      </c>
      <c r="O19" s="200" t="e">
        <v>#DIV/0!</v>
      </c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</row>
    <row r="20" spans="1:237">
      <c r="A20" s="188" t="s">
        <v>586</v>
      </c>
      <c r="B20" s="191"/>
      <c r="C20" s="192" t="s">
        <v>586</v>
      </c>
      <c r="D20" s="192"/>
      <c r="E20" s="192"/>
      <c r="F20" s="201"/>
      <c r="G20" s="202"/>
      <c r="H20" s="221"/>
      <c r="I20" s="221"/>
      <c r="J20" s="221"/>
      <c r="K20" s="221">
        <f>F19*K19</f>
        <v>32241.570336000004</v>
      </c>
      <c r="L20" s="221">
        <f>F19*L19</f>
        <v>32241.570336000004</v>
      </c>
      <c r="M20" s="221"/>
      <c r="N20" s="221"/>
      <c r="O20" s="221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</row>
    <row r="21" spans="1:237">
      <c r="A21" s="188" t="s">
        <v>586</v>
      </c>
      <c r="B21" s="189">
        <f>'COMPLETA (2)'!A66</f>
        <v>10</v>
      </c>
      <c r="C21" s="190" t="str">
        <f>'COMPLETA (2)'!D66</f>
        <v>PINTURA</v>
      </c>
      <c r="D21" s="190"/>
      <c r="E21" s="190"/>
      <c r="F21" s="197">
        <f>'COMPLETA (2)'!L71</f>
        <v>15851.909519999997</v>
      </c>
      <c r="G21" s="198" t="s">
        <v>589</v>
      </c>
      <c r="H21" s="200" t="e">
        <v>#DIV/0!</v>
      </c>
      <c r="I21" s="200" t="e">
        <v>#DIV/0!</v>
      </c>
      <c r="J21" s="200" t="e">
        <v>#DIV/0!</v>
      </c>
      <c r="K21" s="200" t="e">
        <v>#DIV/0!</v>
      </c>
      <c r="L21" s="200" t="e">
        <v>#DIV/0!</v>
      </c>
      <c r="M21" s="200" t="e">
        <v>#DIV/0!</v>
      </c>
      <c r="N21" s="200">
        <v>0.5</v>
      </c>
      <c r="O21" s="200">
        <v>0.5</v>
      </c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</row>
    <row r="22" spans="1:237">
      <c r="A22" s="188" t="s">
        <v>586</v>
      </c>
      <c r="B22" s="191"/>
      <c r="C22" s="192" t="s">
        <v>586</v>
      </c>
      <c r="D22" s="192"/>
      <c r="E22" s="192"/>
      <c r="F22" s="201"/>
      <c r="G22" s="202"/>
      <c r="H22" s="219"/>
      <c r="I22" s="219"/>
      <c r="J22" s="219"/>
      <c r="K22" s="219"/>
      <c r="L22" s="219"/>
      <c r="M22" s="219"/>
      <c r="N22" s="219">
        <f>F21*N21</f>
        <v>7925.9547599999987</v>
      </c>
      <c r="O22" s="219">
        <f>F21*O21</f>
        <v>7925.9547599999987</v>
      </c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</row>
    <row r="23" spans="1:237">
      <c r="A23" s="188" t="s">
        <v>586</v>
      </c>
      <c r="B23" s="189">
        <f>'COMPLETA (2)'!A72</f>
        <v>11</v>
      </c>
      <c r="C23" s="190" t="str">
        <f>'COMPLETA (2)'!D72</f>
        <v>INSTALAÇÃO HIDRÁULICA</v>
      </c>
      <c r="D23" s="190"/>
      <c r="E23" s="190"/>
      <c r="F23" s="197">
        <f>'COMPLETA (2)'!L83</f>
        <v>6355.3968000000004</v>
      </c>
      <c r="G23" s="198" t="s">
        <v>589</v>
      </c>
      <c r="H23" s="218" t="e">
        <v>#DIV/0!</v>
      </c>
      <c r="I23" s="200">
        <v>0.5</v>
      </c>
      <c r="J23" s="200" t="e">
        <v>#DIV/0!</v>
      </c>
      <c r="K23" s="200" t="e">
        <v>#DIV/0!</v>
      </c>
      <c r="L23" s="200" t="e">
        <v>#DIV/0!</v>
      </c>
      <c r="M23" s="200" t="e">
        <v>#DIV/0!</v>
      </c>
      <c r="N23" s="200" t="e">
        <v>#DIV/0!</v>
      </c>
      <c r="O23" s="200">
        <v>0.5</v>
      </c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</row>
    <row r="24" spans="1:237">
      <c r="A24" s="188" t="s">
        <v>586</v>
      </c>
      <c r="B24" s="191"/>
      <c r="C24" s="192" t="s">
        <v>586</v>
      </c>
      <c r="D24" s="192"/>
      <c r="E24" s="192"/>
      <c r="F24" s="201"/>
      <c r="G24" s="202"/>
      <c r="H24" s="219"/>
      <c r="I24" s="219">
        <f>F23*I23</f>
        <v>3177.6984000000002</v>
      </c>
      <c r="J24" s="219"/>
      <c r="K24" s="219"/>
      <c r="L24" s="219"/>
      <c r="M24" s="219"/>
      <c r="N24" s="219"/>
      <c r="O24" s="219">
        <f>F23*O23</f>
        <v>3177.6984000000002</v>
      </c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</row>
    <row r="25" spans="1:237">
      <c r="A25" s="188" t="s">
        <v>586</v>
      </c>
      <c r="B25" s="189">
        <f>'COMPLETA (2)'!A84</f>
        <v>12</v>
      </c>
      <c r="C25" s="190" t="str">
        <f>'COMPLETA (2)'!D84</f>
        <v>INSTALAÇÃO SANITÁRIA</v>
      </c>
      <c r="D25" s="190"/>
      <c r="E25" s="190"/>
      <c r="F25" s="197">
        <f>'COMPLETA (2)'!L97</f>
        <v>59179.694399999993</v>
      </c>
      <c r="G25" s="198" t="s">
        <v>589</v>
      </c>
      <c r="H25" s="218" t="e">
        <v>#DIV/0!</v>
      </c>
      <c r="I25" s="200">
        <v>0.5</v>
      </c>
      <c r="J25" s="200" t="e">
        <v>#DIV/0!</v>
      </c>
      <c r="K25" s="200" t="e">
        <v>#DIV/0!</v>
      </c>
      <c r="L25" s="200" t="e">
        <v>#DIV/0!</v>
      </c>
      <c r="M25" s="200" t="e">
        <v>#DIV/0!</v>
      </c>
      <c r="N25" s="200" t="e">
        <v>#DIV/0!</v>
      </c>
      <c r="O25" s="200">
        <v>0.5</v>
      </c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</row>
    <row r="26" spans="1:237">
      <c r="A26" s="188" t="s">
        <v>586</v>
      </c>
      <c r="B26" s="191"/>
      <c r="C26" s="192" t="s">
        <v>586</v>
      </c>
      <c r="D26" s="192"/>
      <c r="E26" s="192"/>
      <c r="F26" s="201"/>
      <c r="G26" s="202"/>
      <c r="H26" s="219"/>
      <c r="I26" s="219">
        <f>F25*I25</f>
        <v>29589.847199999997</v>
      </c>
      <c r="J26" s="219"/>
      <c r="K26" s="219"/>
      <c r="L26" s="219"/>
      <c r="M26" s="219"/>
      <c r="N26" s="219"/>
      <c r="O26" s="219">
        <f>F25*O25</f>
        <v>29589.847199999997</v>
      </c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</row>
    <row r="27" spans="1:237">
      <c r="A27" s="188" t="s">
        <v>586</v>
      </c>
      <c r="B27" s="189">
        <f>'COMPLETA (2)'!A98</f>
        <v>13</v>
      </c>
      <c r="C27" s="190" t="str">
        <f>'COMPLETA (2)'!D98</f>
        <v>LOUÇAS E METAIS</v>
      </c>
      <c r="D27" s="190"/>
      <c r="E27" s="190"/>
      <c r="F27" s="197">
        <f>'COMPLETA (2)'!L104</f>
        <v>12105.103199999998</v>
      </c>
      <c r="G27" s="198" t="s">
        <v>589</v>
      </c>
      <c r="H27" s="218" t="e">
        <v>#DIV/0!</v>
      </c>
      <c r="I27" s="200" t="e">
        <v>#DIV/0!</v>
      </c>
      <c r="J27" s="200" t="e">
        <v>#DIV/0!</v>
      </c>
      <c r="K27" s="200" t="e">
        <v>#DIV/0!</v>
      </c>
      <c r="L27" s="200" t="e">
        <v>#DIV/0!</v>
      </c>
      <c r="M27" s="200" t="e">
        <v>#DIV/0!</v>
      </c>
      <c r="N27" s="200" t="e">
        <v>#DIV/0!</v>
      </c>
      <c r="O27" s="200">
        <v>1</v>
      </c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</row>
    <row r="28" spans="1:237">
      <c r="A28" s="188" t="s">
        <v>586</v>
      </c>
      <c r="B28" s="191"/>
      <c r="C28" s="192" t="s">
        <v>586</v>
      </c>
      <c r="D28" s="192"/>
      <c r="E28" s="192"/>
      <c r="F28" s="201"/>
      <c r="G28" s="202"/>
      <c r="H28" s="219"/>
      <c r="I28" s="219"/>
      <c r="J28" s="219"/>
      <c r="K28" s="219"/>
      <c r="L28" s="219"/>
      <c r="M28" s="219"/>
      <c r="N28" s="219"/>
      <c r="O28" s="219">
        <f>F27*O27</f>
        <v>12105.103199999998</v>
      </c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</row>
    <row r="29" spans="1:237">
      <c r="A29" s="188" t="s">
        <v>586</v>
      </c>
      <c r="B29" s="189">
        <f>'COMPLETA (2)'!A105</f>
        <v>14</v>
      </c>
      <c r="C29" s="190" t="str">
        <f>'COMPLETA (2)'!D105</f>
        <v>INSTALAÇÃO ELÉTRICA</v>
      </c>
      <c r="D29" s="190"/>
      <c r="E29" s="190"/>
      <c r="F29" s="197">
        <f>'COMPLETA (2)'!L117</f>
        <v>34191.487200000003</v>
      </c>
      <c r="G29" s="198" t="s">
        <v>589</v>
      </c>
      <c r="H29" s="218" t="e">
        <v>#DIV/0!</v>
      </c>
      <c r="I29" s="200" t="e">
        <v>#DIV/0!</v>
      </c>
      <c r="J29" s="200" t="e">
        <v>#DIV/0!</v>
      </c>
      <c r="K29" s="200" t="e">
        <v>#DIV/0!</v>
      </c>
      <c r="L29" s="200">
        <v>0.5</v>
      </c>
      <c r="M29" s="200">
        <v>0.5</v>
      </c>
      <c r="N29" s="200" t="e">
        <v>#DIV/0!</v>
      </c>
      <c r="O29" s="200" t="e">
        <v>#DIV/0!</v>
      </c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</row>
    <row r="30" spans="1:237">
      <c r="A30" s="188" t="s">
        <v>586</v>
      </c>
      <c r="B30" s="191"/>
      <c r="C30" s="192" t="s">
        <v>586</v>
      </c>
      <c r="D30" s="192"/>
      <c r="E30" s="192"/>
      <c r="F30" s="201"/>
      <c r="G30" s="202"/>
      <c r="H30" s="219"/>
      <c r="I30" s="219"/>
      <c r="J30" s="219"/>
      <c r="K30" s="219"/>
      <c r="L30" s="219">
        <f>F29*L29</f>
        <v>17095.743600000002</v>
      </c>
      <c r="M30" s="219">
        <f>F29*M29</f>
        <v>17095.743600000002</v>
      </c>
      <c r="N30" s="219"/>
      <c r="O30" s="219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</row>
    <row r="31" spans="1:237">
      <c r="A31" s="188" t="s">
        <v>586</v>
      </c>
      <c r="B31" s="189">
        <f>'COMPLETA (2)'!A118</f>
        <v>15</v>
      </c>
      <c r="C31" s="190" t="str">
        <f>'COMPLETA (2)'!D118</f>
        <v>KIT CAVALETE DE ENTRADA PADRÃO CORSAN</v>
      </c>
      <c r="D31" s="190"/>
      <c r="E31" s="190"/>
      <c r="F31" s="197">
        <f>'COMPLETA (2)'!L120</f>
        <v>1925.6208000000001</v>
      </c>
      <c r="G31" s="198" t="s">
        <v>589</v>
      </c>
      <c r="H31" s="218" t="e">
        <v>#DIV/0!</v>
      </c>
      <c r="I31" s="200" t="e">
        <v>#DIV/0!</v>
      </c>
      <c r="J31" s="200" t="e">
        <v>#DIV/0!</v>
      </c>
      <c r="K31" s="200" t="e">
        <v>#DIV/0!</v>
      </c>
      <c r="L31" s="200" t="e">
        <v>#DIV/0!</v>
      </c>
      <c r="M31" s="200" t="e">
        <v>#DIV/0!</v>
      </c>
      <c r="N31" s="200" t="e">
        <v>#DIV/0!</v>
      </c>
      <c r="O31" s="200">
        <v>1</v>
      </c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BY31" s="186"/>
      <c r="BZ31" s="186"/>
      <c r="CA31" s="186"/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  <c r="CV31" s="186"/>
      <c r="CW31" s="186"/>
      <c r="CX31" s="186"/>
      <c r="CY31" s="186"/>
      <c r="CZ31" s="186"/>
      <c r="DA31" s="186"/>
      <c r="DB31" s="186"/>
      <c r="DC31" s="186"/>
      <c r="DD31" s="186"/>
      <c r="DE31" s="186"/>
      <c r="DF31" s="186"/>
      <c r="DG31" s="186"/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186"/>
      <c r="DS31" s="186"/>
      <c r="DT31" s="186"/>
      <c r="DU31" s="186"/>
      <c r="DV31" s="186"/>
      <c r="DW31" s="186"/>
      <c r="DX31" s="186"/>
      <c r="DY31" s="186"/>
      <c r="DZ31" s="186"/>
      <c r="EA31" s="186"/>
      <c r="EB31" s="186"/>
      <c r="EC31" s="186"/>
      <c r="ED31" s="186"/>
      <c r="EE31" s="186"/>
      <c r="EF31" s="186"/>
      <c r="EG31" s="186"/>
      <c r="EH31" s="186"/>
      <c r="EI31" s="186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6"/>
      <c r="GG31" s="186"/>
      <c r="GH31" s="186"/>
      <c r="GI31" s="186"/>
      <c r="GJ31" s="186"/>
      <c r="GK31" s="186"/>
      <c r="GL31" s="186"/>
      <c r="GM31" s="186"/>
      <c r="GN31" s="186"/>
      <c r="GO31" s="186"/>
      <c r="GP31" s="186"/>
      <c r="GQ31" s="186"/>
      <c r="GR31" s="186"/>
      <c r="GS31" s="186"/>
      <c r="GT31" s="186"/>
      <c r="GU31" s="186"/>
      <c r="GV31" s="186"/>
      <c r="GW31" s="186"/>
      <c r="GX31" s="186"/>
      <c r="GY31" s="186"/>
      <c r="GZ31" s="186"/>
      <c r="HA31" s="186"/>
      <c r="HB31" s="186"/>
      <c r="HC31" s="186"/>
      <c r="HD31" s="186"/>
      <c r="HE31" s="186"/>
      <c r="HF31" s="186"/>
      <c r="HG31" s="186"/>
      <c r="HH31" s="186"/>
      <c r="HI31" s="186"/>
      <c r="HJ31" s="186"/>
      <c r="HK31" s="186"/>
      <c r="HL31" s="186"/>
      <c r="HM31" s="186"/>
      <c r="HN31" s="186"/>
      <c r="HO31" s="186"/>
      <c r="HP31" s="186"/>
      <c r="HQ31" s="186"/>
      <c r="HR31" s="186"/>
      <c r="HS31" s="186"/>
      <c r="HT31" s="186"/>
      <c r="HU31" s="186"/>
      <c r="HV31" s="186"/>
      <c r="HW31" s="186"/>
      <c r="HX31" s="186"/>
      <c r="HY31" s="186"/>
      <c r="HZ31" s="186"/>
      <c r="IA31" s="186"/>
      <c r="IB31" s="186"/>
      <c r="IC31" s="186"/>
    </row>
    <row r="32" spans="1:237">
      <c r="A32" s="188" t="s">
        <v>586</v>
      </c>
      <c r="B32" s="191"/>
      <c r="C32" s="192" t="s">
        <v>586</v>
      </c>
      <c r="D32" s="192"/>
      <c r="E32" s="192"/>
      <c r="F32" s="201"/>
      <c r="G32" s="202"/>
      <c r="H32" s="219"/>
      <c r="I32" s="219"/>
      <c r="J32" s="219"/>
      <c r="K32" s="219"/>
      <c r="L32" s="219"/>
      <c r="M32" s="219"/>
      <c r="N32" s="219"/>
      <c r="O32" s="219">
        <f>F31*O31</f>
        <v>1925.6208000000001</v>
      </c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  <c r="BU32" s="186"/>
      <c r="BV32" s="186"/>
      <c r="BW32" s="186"/>
      <c r="BX32" s="186"/>
      <c r="BY32" s="186"/>
      <c r="BZ32" s="186"/>
      <c r="CA32" s="186"/>
      <c r="CB32" s="186"/>
      <c r="CC32" s="186"/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6"/>
      <c r="CP32" s="186"/>
      <c r="CQ32" s="186"/>
      <c r="CR32" s="186"/>
      <c r="CS32" s="186"/>
      <c r="CT32" s="186"/>
      <c r="CU32" s="186"/>
      <c r="CV32" s="186"/>
      <c r="CW32" s="186"/>
      <c r="CX32" s="186"/>
      <c r="CY32" s="186"/>
      <c r="CZ32" s="186"/>
      <c r="DA32" s="186"/>
      <c r="DB32" s="186"/>
      <c r="DC32" s="186"/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6"/>
      <c r="DP32" s="186"/>
      <c r="DQ32" s="186"/>
      <c r="DR32" s="186"/>
      <c r="DS32" s="186"/>
      <c r="DT32" s="186"/>
      <c r="DU32" s="186"/>
      <c r="DV32" s="186"/>
      <c r="DW32" s="186"/>
      <c r="DX32" s="186"/>
      <c r="DY32" s="186"/>
      <c r="DZ32" s="186"/>
      <c r="EA32" s="186"/>
      <c r="EB32" s="186"/>
      <c r="EC32" s="186"/>
      <c r="ED32" s="186"/>
      <c r="EE32" s="186"/>
      <c r="EF32" s="186"/>
      <c r="EG32" s="186"/>
      <c r="EH32" s="186"/>
      <c r="EI32" s="186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6"/>
      <c r="GG32" s="186"/>
      <c r="GH32" s="186"/>
      <c r="GI32" s="186"/>
      <c r="GJ32" s="186"/>
      <c r="GK32" s="186"/>
      <c r="GL32" s="186"/>
      <c r="GM32" s="186"/>
      <c r="GN32" s="186"/>
      <c r="GO32" s="186"/>
      <c r="GP32" s="186"/>
      <c r="GQ32" s="186"/>
      <c r="GR32" s="186"/>
      <c r="GS32" s="186"/>
      <c r="GT32" s="186"/>
      <c r="GU32" s="186"/>
      <c r="GV32" s="186"/>
      <c r="GW32" s="186"/>
      <c r="GX32" s="186"/>
      <c r="GY32" s="186"/>
      <c r="GZ32" s="186"/>
      <c r="HA32" s="186"/>
      <c r="HB32" s="186"/>
      <c r="HC32" s="186"/>
      <c r="HD32" s="186"/>
      <c r="HE32" s="186"/>
      <c r="HF32" s="186"/>
      <c r="HG32" s="186"/>
      <c r="HH32" s="186"/>
      <c r="HI32" s="186"/>
      <c r="HJ32" s="186"/>
      <c r="HK32" s="186"/>
      <c r="HL32" s="186"/>
      <c r="HM32" s="186"/>
      <c r="HN32" s="186"/>
      <c r="HO32" s="186"/>
      <c r="HP32" s="186"/>
      <c r="HQ32" s="186"/>
      <c r="HR32" s="186"/>
      <c r="HS32" s="186"/>
      <c r="HT32" s="186"/>
      <c r="HU32" s="186"/>
      <c r="HV32" s="186"/>
      <c r="HW32" s="186"/>
      <c r="HX32" s="186"/>
      <c r="HY32" s="186"/>
      <c r="HZ32" s="186"/>
      <c r="IA32" s="186"/>
      <c r="IB32" s="186"/>
      <c r="IC32" s="186"/>
    </row>
    <row r="33" spans="1:237">
      <c r="A33" s="188" t="s">
        <v>586</v>
      </c>
      <c r="B33" s="189">
        <f>'COMPLETA (2)'!A121</f>
        <v>16</v>
      </c>
      <c r="C33" s="190" t="str">
        <f>'COMPLETA (2)'!D121</f>
        <v>ENTRADA DE ENERGIA ELÉTRICA PADRÃO CEEE</v>
      </c>
      <c r="D33" s="190"/>
      <c r="E33" s="190"/>
      <c r="F33" s="197">
        <f>'COMPLETA (2)'!L123</f>
        <v>11383.2</v>
      </c>
      <c r="G33" s="198" t="s">
        <v>589</v>
      </c>
      <c r="H33" s="218" t="e">
        <v>#DIV/0!</v>
      </c>
      <c r="I33" s="200" t="e">
        <v>#DIV/0!</v>
      </c>
      <c r="J33" s="200" t="e">
        <v>#DIV/0!</v>
      </c>
      <c r="K33" s="200" t="e">
        <v>#DIV/0!</v>
      </c>
      <c r="L33" s="200" t="e">
        <v>#DIV/0!</v>
      </c>
      <c r="M33" s="200" t="e">
        <v>#DIV/0!</v>
      </c>
      <c r="N33" s="200" t="e">
        <v>#DIV/0!</v>
      </c>
      <c r="O33" s="200">
        <v>1</v>
      </c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86"/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6"/>
      <c r="CP33" s="186"/>
      <c r="CQ33" s="186"/>
      <c r="CR33" s="186"/>
      <c r="CS33" s="186"/>
      <c r="CT33" s="186"/>
      <c r="CU33" s="186"/>
      <c r="CV33" s="186"/>
      <c r="CW33" s="186"/>
      <c r="CX33" s="186"/>
      <c r="CY33" s="186"/>
      <c r="CZ33" s="186"/>
      <c r="DA33" s="186"/>
      <c r="DB33" s="186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6"/>
      <c r="DZ33" s="186"/>
      <c r="EA33" s="186"/>
      <c r="EB33" s="186"/>
      <c r="EC33" s="186"/>
      <c r="ED33" s="186"/>
      <c r="EE33" s="186"/>
      <c r="EF33" s="186"/>
      <c r="EG33" s="186"/>
      <c r="EH33" s="186"/>
      <c r="EI33" s="186"/>
      <c r="EJ33" s="186"/>
      <c r="EK33" s="186"/>
      <c r="EL33" s="186"/>
      <c r="EM33" s="186"/>
      <c r="EN33" s="186"/>
      <c r="EO33" s="186"/>
      <c r="EP33" s="186"/>
      <c r="EQ33" s="186"/>
      <c r="ER33" s="186"/>
      <c r="ES33" s="186"/>
      <c r="ET33" s="186"/>
      <c r="EU33" s="186"/>
      <c r="EV33" s="186"/>
      <c r="EW33" s="186"/>
      <c r="EX33" s="186"/>
      <c r="EY33" s="186"/>
      <c r="EZ33" s="186"/>
      <c r="FA33" s="186"/>
      <c r="FB33" s="186"/>
      <c r="FC33" s="186"/>
      <c r="FD33" s="186"/>
      <c r="FE33" s="186"/>
      <c r="FF33" s="186"/>
      <c r="FG33" s="186"/>
      <c r="FH33" s="186"/>
      <c r="FI33" s="186"/>
      <c r="FJ33" s="186"/>
      <c r="FK33" s="186"/>
      <c r="FL33" s="186"/>
      <c r="FM33" s="186"/>
      <c r="FN33" s="186"/>
      <c r="FO33" s="186"/>
      <c r="FP33" s="186"/>
      <c r="FQ33" s="186"/>
      <c r="FR33" s="186"/>
      <c r="FS33" s="186"/>
      <c r="FT33" s="186"/>
      <c r="FU33" s="186"/>
      <c r="FV33" s="186"/>
      <c r="FW33" s="186"/>
      <c r="FX33" s="186"/>
      <c r="FY33" s="186"/>
      <c r="FZ33" s="186"/>
      <c r="GA33" s="186"/>
      <c r="GB33" s="186"/>
      <c r="GC33" s="186"/>
      <c r="GD33" s="186"/>
      <c r="GE33" s="186"/>
      <c r="GF33" s="186"/>
      <c r="GG33" s="186"/>
      <c r="GH33" s="186"/>
      <c r="GI33" s="186"/>
      <c r="GJ33" s="186"/>
      <c r="GK33" s="186"/>
      <c r="GL33" s="186"/>
      <c r="GM33" s="186"/>
      <c r="GN33" s="186"/>
      <c r="GO33" s="186"/>
      <c r="GP33" s="186"/>
      <c r="GQ33" s="186"/>
      <c r="GR33" s="186"/>
      <c r="GS33" s="186"/>
      <c r="GT33" s="186"/>
      <c r="GU33" s="186"/>
      <c r="GV33" s="186"/>
      <c r="GW33" s="186"/>
      <c r="GX33" s="186"/>
      <c r="GY33" s="186"/>
      <c r="GZ33" s="186"/>
      <c r="HA33" s="186"/>
      <c r="HB33" s="186"/>
      <c r="HC33" s="186"/>
      <c r="HD33" s="186"/>
      <c r="HE33" s="186"/>
      <c r="HF33" s="186"/>
      <c r="HG33" s="186"/>
      <c r="HH33" s="186"/>
      <c r="HI33" s="186"/>
      <c r="HJ33" s="186"/>
      <c r="HK33" s="186"/>
      <c r="HL33" s="186"/>
      <c r="HM33" s="186"/>
      <c r="HN33" s="186"/>
      <c r="HO33" s="186"/>
      <c r="HP33" s="186"/>
      <c r="HQ33" s="186"/>
      <c r="HR33" s="186"/>
      <c r="HS33" s="186"/>
      <c r="HT33" s="186"/>
      <c r="HU33" s="186"/>
      <c r="HV33" s="186"/>
      <c r="HW33" s="186"/>
      <c r="HX33" s="186"/>
      <c r="HY33" s="186"/>
      <c r="HZ33" s="186"/>
      <c r="IA33" s="186"/>
      <c r="IB33" s="186"/>
      <c r="IC33" s="186"/>
    </row>
    <row r="34" spans="1:237">
      <c r="A34" s="188" t="s">
        <v>586</v>
      </c>
      <c r="B34" s="191"/>
      <c r="C34" s="192" t="s">
        <v>586</v>
      </c>
      <c r="D34" s="192"/>
      <c r="E34" s="192"/>
      <c r="F34" s="201"/>
      <c r="G34" s="202"/>
      <c r="H34" s="219"/>
      <c r="I34" s="219"/>
      <c r="J34" s="219"/>
      <c r="K34" s="219"/>
      <c r="L34" s="219"/>
      <c r="M34" s="219"/>
      <c r="N34" s="219"/>
      <c r="O34" s="219">
        <f>F33*O33</f>
        <v>11383.2</v>
      </c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6"/>
      <c r="BU34" s="186"/>
      <c r="BV34" s="186"/>
      <c r="BW34" s="186"/>
      <c r="BX34" s="186"/>
      <c r="BY34" s="186"/>
      <c r="BZ34" s="186"/>
      <c r="CA34" s="186"/>
      <c r="CB34" s="186"/>
      <c r="CC34" s="186"/>
      <c r="CD34" s="186"/>
      <c r="CE34" s="186"/>
      <c r="CF34" s="186"/>
      <c r="CG34" s="186"/>
      <c r="CH34" s="186"/>
      <c r="CI34" s="186"/>
      <c r="CJ34" s="186"/>
      <c r="CK34" s="186"/>
      <c r="CL34" s="186"/>
      <c r="CM34" s="186"/>
      <c r="CN34" s="186"/>
      <c r="CO34" s="186"/>
      <c r="CP34" s="186"/>
      <c r="CQ34" s="186"/>
      <c r="CR34" s="186"/>
      <c r="CS34" s="186"/>
      <c r="CT34" s="186"/>
      <c r="CU34" s="186"/>
      <c r="CV34" s="186"/>
      <c r="CW34" s="186"/>
      <c r="CX34" s="186"/>
      <c r="CY34" s="186"/>
      <c r="CZ34" s="186"/>
      <c r="DA34" s="186"/>
      <c r="DB34" s="186"/>
      <c r="DC34" s="186"/>
      <c r="DD34" s="186"/>
      <c r="DE34" s="186"/>
      <c r="DF34" s="186"/>
      <c r="DG34" s="186"/>
      <c r="DH34" s="186"/>
      <c r="DI34" s="186"/>
      <c r="DJ34" s="186"/>
      <c r="DK34" s="186"/>
      <c r="DL34" s="186"/>
      <c r="DM34" s="186"/>
      <c r="DN34" s="186"/>
      <c r="DO34" s="186"/>
      <c r="DP34" s="186"/>
      <c r="DQ34" s="186"/>
      <c r="DR34" s="186"/>
      <c r="DS34" s="186"/>
      <c r="DT34" s="186"/>
      <c r="DU34" s="186"/>
      <c r="DV34" s="186"/>
      <c r="DW34" s="186"/>
      <c r="DX34" s="186"/>
      <c r="DY34" s="186"/>
      <c r="DZ34" s="186"/>
      <c r="EA34" s="186"/>
      <c r="EB34" s="186"/>
      <c r="EC34" s="186"/>
      <c r="ED34" s="186"/>
      <c r="EE34" s="186"/>
      <c r="EF34" s="186"/>
      <c r="EG34" s="186"/>
      <c r="EH34" s="186"/>
      <c r="EI34" s="186"/>
      <c r="EJ34" s="186"/>
      <c r="EK34" s="186"/>
      <c r="EL34" s="186"/>
      <c r="EM34" s="186"/>
      <c r="EN34" s="186"/>
      <c r="EO34" s="186"/>
      <c r="EP34" s="186"/>
      <c r="EQ34" s="186"/>
      <c r="ER34" s="186"/>
      <c r="ES34" s="186"/>
      <c r="ET34" s="186"/>
      <c r="EU34" s="186"/>
      <c r="EV34" s="186"/>
      <c r="EW34" s="186"/>
      <c r="EX34" s="186"/>
      <c r="EY34" s="186"/>
      <c r="EZ34" s="186"/>
      <c r="FA34" s="186"/>
      <c r="FB34" s="186"/>
      <c r="FC34" s="186"/>
      <c r="FD34" s="186"/>
      <c r="FE34" s="186"/>
      <c r="FF34" s="186"/>
      <c r="FG34" s="186"/>
      <c r="FH34" s="186"/>
      <c r="FI34" s="186"/>
      <c r="FJ34" s="186"/>
      <c r="FK34" s="186"/>
      <c r="FL34" s="186"/>
      <c r="FM34" s="186"/>
      <c r="FN34" s="186"/>
      <c r="FO34" s="186"/>
      <c r="FP34" s="186"/>
      <c r="FQ34" s="186"/>
      <c r="FR34" s="186"/>
      <c r="FS34" s="186"/>
      <c r="FT34" s="186"/>
      <c r="FU34" s="186"/>
      <c r="FV34" s="186"/>
      <c r="FW34" s="186"/>
      <c r="FX34" s="186"/>
      <c r="FY34" s="186"/>
      <c r="FZ34" s="186"/>
      <c r="GA34" s="186"/>
      <c r="GB34" s="186"/>
      <c r="GC34" s="186"/>
      <c r="GD34" s="186"/>
      <c r="GE34" s="186"/>
      <c r="GF34" s="186"/>
      <c r="GG34" s="186"/>
      <c r="GH34" s="186"/>
      <c r="GI34" s="186"/>
      <c r="GJ34" s="186"/>
      <c r="GK34" s="186"/>
      <c r="GL34" s="186"/>
      <c r="GM34" s="186"/>
      <c r="GN34" s="186"/>
      <c r="GO34" s="186"/>
      <c r="GP34" s="186"/>
      <c r="GQ34" s="186"/>
      <c r="GR34" s="186"/>
      <c r="GS34" s="186"/>
      <c r="GT34" s="186"/>
      <c r="GU34" s="186"/>
      <c r="GV34" s="186"/>
      <c r="GW34" s="186"/>
      <c r="GX34" s="186"/>
      <c r="GY34" s="186"/>
      <c r="GZ34" s="186"/>
      <c r="HA34" s="186"/>
      <c r="HB34" s="186"/>
      <c r="HC34" s="186"/>
      <c r="HD34" s="186"/>
      <c r="HE34" s="186"/>
      <c r="HF34" s="186"/>
      <c r="HG34" s="186"/>
      <c r="HH34" s="186"/>
      <c r="HI34" s="186"/>
      <c r="HJ34" s="186"/>
      <c r="HK34" s="186"/>
      <c r="HL34" s="186"/>
      <c r="HM34" s="186"/>
      <c r="HN34" s="186"/>
      <c r="HO34" s="186"/>
      <c r="HP34" s="186"/>
      <c r="HQ34" s="186"/>
      <c r="HR34" s="186"/>
      <c r="HS34" s="186"/>
      <c r="HT34" s="186"/>
      <c r="HU34" s="186"/>
      <c r="HV34" s="186"/>
      <c r="HW34" s="186"/>
      <c r="HX34" s="186"/>
      <c r="HY34" s="186"/>
      <c r="HZ34" s="186"/>
      <c r="IA34" s="186"/>
      <c r="IB34" s="186"/>
      <c r="IC34" s="186"/>
    </row>
    <row r="35" spans="1:237">
      <c r="A35" s="188" t="s">
        <v>586</v>
      </c>
      <c r="B35" s="189">
        <f>'COMPLETA (2)'!A124</f>
        <v>17</v>
      </c>
      <c r="C35" s="190" t="str">
        <f>'COMPLETA (2)'!D124</f>
        <v>CERCAMENTO</v>
      </c>
      <c r="D35" s="190"/>
      <c r="E35" s="190"/>
      <c r="F35" s="197">
        <f>'COMPLETA (2)'!L126</f>
        <v>8370</v>
      </c>
      <c r="G35" s="198" t="s">
        <v>589</v>
      </c>
      <c r="H35" s="218" t="e">
        <v>#DIV/0!</v>
      </c>
      <c r="I35" s="200" t="e">
        <v>#DIV/0!</v>
      </c>
      <c r="J35" s="200" t="e">
        <v>#DIV/0!</v>
      </c>
      <c r="K35" s="200" t="e">
        <v>#DIV/0!</v>
      </c>
      <c r="L35" s="200" t="e">
        <v>#DIV/0!</v>
      </c>
      <c r="M35" s="200" t="e">
        <v>#DIV/0!</v>
      </c>
      <c r="N35" s="200" t="e">
        <v>#DIV/0!</v>
      </c>
      <c r="O35" s="200">
        <v>1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186"/>
      <c r="ER35" s="186"/>
      <c r="ES35" s="186"/>
      <c r="ET35" s="186"/>
      <c r="EU35" s="186"/>
      <c r="EV35" s="186"/>
      <c r="EW35" s="186"/>
      <c r="EX35" s="186"/>
      <c r="EY35" s="186"/>
      <c r="EZ35" s="186"/>
      <c r="FA35" s="186"/>
      <c r="FB35" s="186"/>
      <c r="FC35" s="186"/>
      <c r="FD35" s="186"/>
      <c r="FE35" s="186"/>
      <c r="FF35" s="186"/>
      <c r="FG35" s="186"/>
      <c r="FH35" s="186"/>
      <c r="FI35" s="186"/>
      <c r="FJ35" s="186"/>
      <c r="FK35" s="186"/>
      <c r="FL35" s="186"/>
      <c r="FM35" s="186"/>
      <c r="FN35" s="186"/>
      <c r="FO35" s="186"/>
      <c r="FP35" s="186"/>
      <c r="FQ35" s="186"/>
      <c r="FR35" s="186"/>
      <c r="FS35" s="186"/>
      <c r="FT35" s="186"/>
      <c r="FU35" s="186"/>
      <c r="FV35" s="186"/>
      <c r="FW35" s="186"/>
      <c r="FX35" s="186"/>
      <c r="FY35" s="186"/>
      <c r="FZ35" s="186"/>
      <c r="GA35" s="186"/>
      <c r="GB35" s="186"/>
      <c r="GC35" s="186"/>
      <c r="GD35" s="186"/>
      <c r="GE35" s="186"/>
      <c r="GF35" s="186"/>
      <c r="GG35" s="186"/>
      <c r="GH35" s="186"/>
      <c r="GI35" s="186"/>
      <c r="GJ35" s="186"/>
      <c r="GK35" s="186"/>
      <c r="GL35" s="186"/>
      <c r="GM35" s="186"/>
      <c r="GN35" s="186"/>
      <c r="GO35" s="186"/>
      <c r="GP35" s="186"/>
      <c r="GQ35" s="186"/>
      <c r="GR35" s="186"/>
      <c r="GS35" s="186"/>
      <c r="GT35" s="186"/>
      <c r="GU35" s="186"/>
      <c r="GV35" s="186"/>
      <c r="GW35" s="186"/>
      <c r="GX35" s="186"/>
      <c r="GY35" s="186"/>
      <c r="GZ35" s="186"/>
      <c r="HA35" s="186"/>
      <c r="HB35" s="186"/>
      <c r="HC35" s="186"/>
      <c r="HD35" s="186"/>
      <c r="HE35" s="186"/>
      <c r="HF35" s="186"/>
      <c r="HG35" s="186"/>
      <c r="HH35" s="186"/>
      <c r="HI35" s="186"/>
      <c r="HJ35" s="186"/>
      <c r="HK35" s="186"/>
      <c r="HL35" s="186"/>
      <c r="HM35" s="186"/>
      <c r="HN35" s="186"/>
      <c r="HO35" s="186"/>
      <c r="HP35" s="186"/>
      <c r="HQ35" s="186"/>
      <c r="HR35" s="186"/>
      <c r="HS35" s="186"/>
      <c r="HT35" s="186"/>
      <c r="HU35" s="186"/>
      <c r="HV35" s="186"/>
      <c r="HW35" s="186"/>
      <c r="HX35" s="186"/>
      <c r="HY35" s="186"/>
      <c r="HZ35" s="186"/>
      <c r="IA35" s="186"/>
      <c r="IB35" s="186"/>
      <c r="IC35" s="186"/>
    </row>
    <row r="36" spans="1:237">
      <c r="A36" s="188" t="s">
        <v>586</v>
      </c>
      <c r="B36" s="191"/>
      <c r="C36" s="192" t="s">
        <v>586</v>
      </c>
      <c r="D36" s="192"/>
      <c r="E36" s="192"/>
      <c r="F36" s="201"/>
      <c r="G36" s="202"/>
      <c r="H36" s="219"/>
      <c r="I36" s="219"/>
      <c r="J36" s="219"/>
      <c r="K36" s="219"/>
      <c r="L36" s="219"/>
      <c r="M36" s="219"/>
      <c r="N36" s="219"/>
      <c r="O36" s="219">
        <f>F35*O35</f>
        <v>8370</v>
      </c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6"/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6"/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6"/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6"/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6"/>
      <c r="DP36" s="186"/>
      <c r="DQ36" s="186"/>
      <c r="DR36" s="186"/>
      <c r="DS36" s="186"/>
      <c r="DT36" s="186"/>
      <c r="DU36" s="186"/>
      <c r="DV36" s="186"/>
      <c r="DW36" s="186"/>
      <c r="DX36" s="186"/>
      <c r="DY36" s="186"/>
      <c r="DZ36" s="186"/>
      <c r="EA36" s="186"/>
      <c r="EB36" s="186"/>
      <c r="EC36" s="186"/>
      <c r="ED36" s="186"/>
      <c r="EE36" s="186"/>
      <c r="EF36" s="186"/>
      <c r="EG36" s="186"/>
      <c r="EH36" s="186"/>
      <c r="EI36" s="186"/>
      <c r="EJ36" s="186"/>
      <c r="EK36" s="186"/>
      <c r="EL36" s="186"/>
      <c r="EM36" s="186"/>
      <c r="EN36" s="186"/>
      <c r="EO36" s="186"/>
      <c r="EP36" s="186"/>
      <c r="EQ36" s="186"/>
      <c r="ER36" s="186"/>
      <c r="ES36" s="186"/>
      <c r="ET36" s="186"/>
      <c r="EU36" s="186"/>
      <c r="EV36" s="186"/>
      <c r="EW36" s="186"/>
      <c r="EX36" s="186"/>
      <c r="EY36" s="186"/>
      <c r="EZ36" s="186"/>
      <c r="FA36" s="186"/>
      <c r="FB36" s="186"/>
      <c r="FC36" s="186"/>
      <c r="FD36" s="186"/>
      <c r="FE36" s="186"/>
      <c r="FF36" s="186"/>
      <c r="FG36" s="186"/>
      <c r="FH36" s="186"/>
      <c r="FI36" s="186"/>
      <c r="FJ36" s="186"/>
      <c r="FK36" s="186"/>
      <c r="FL36" s="186"/>
      <c r="FM36" s="186"/>
      <c r="FN36" s="186"/>
      <c r="FO36" s="186"/>
      <c r="FP36" s="186"/>
      <c r="FQ36" s="186"/>
      <c r="FR36" s="186"/>
      <c r="FS36" s="186"/>
      <c r="FT36" s="186"/>
      <c r="FU36" s="186"/>
      <c r="FV36" s="186"/>
      <c r="FW36" s="186"/>
      <c r="FX36" s="186"/>
      <c r="FY36" s="186"/>
      <c r="FZ36" s="186"/>
      <c r="GA36" s="186"/>
      <c r="GB36" s="186"/>
      <c r="GC36" s="186"/>
      <c r="GD36" s="186"/>
      <c r="GE36" s="186"/>
      <c r="GF36" s="186"/>
      <c r="GG36" s="186"/>
      <c r="GH36" s="186"/>
      <c r="GI36" s="186"/>
      <c r="GJ36" s="186"/>
      <c r="GK36" s="186"/>
      <c r="GL36" s="186"/>
      <c r="GM36" s="186"/>
      <c r="GN36" s="186"/>
      <c r="GO36" s="186"/>
      <c r="GP36" s="186"/>
      <c r="GQ36" s="186"/>
      <c r="GR36" s="186"/>
      <c r="GS36" s="186"/>
      <c r="GT36" s="186"/>
      <c r="GU36" s="186"/>
      <c r="GV36" s="186"/>
      <c r="GW36" s="186"/>
      <c r="GX36" s="186"/>
      <c r="GY36" s="186"/>
      <c r="GZ36" s="186"/>
      <c r="HA36" s="186"/>
      <c r="HB36" s="186"/>
      <c r="HC36" s="186"/>
      <c r="HD36" s="186"/>
      <c r="HE36" s="186"/>
      <c r="HF36" s="186"/>
      <c r="HG36" s="186"/>
      <c r="HH36" s="186"/>
      <c r="HI36" s="186"/>
      <c r="HJ36" s="186"/>
      <c r="HK36" s="186"/>
      <c r="HL36" s="186"/>
      <c r="HM36" s="186"/>
      <c r="HN36" s="186"/>
      <c r="HO36" s="186"/>
      <c r="HP36" s="186"/>
      <c r="HQ36" s="186"/>
      <c r="HR36" s="186"/>
      <c r="HS36" s="186"/>
      <c r="HT36" s="186"/>
      <c r="HU36" s="186"/>
      <c r="HV36" s="186"/>
      <c r="HW36" s="186"/>
      <c r="HX36" s="186"/>
      <c r="HY36" s="186"/>
      <c r="HZ36" s="186"/>
      <c r="IA36" s="186"/>
      <c r="IB36" s="186"/>
      <c r="IC36" s="186"/>
    </row>
    <row r="37" spans="1:237">
      <c r="A37" s="188" t="s">
        <v>586</v>
      </c>
      <c r="B37" s="189"/>
      <c r="C37" s="190" t="s">
        <v>596</v>
      </c>
      <c r="D37" s="190"/>
      <c r="E37" s="190"/>
      <c r="F37" s="208">
        <f>F5+F7+F9+F11+F13+F15+F17+F19+F21+F23+F25+F27+F29+F31+F33+F35</f>
        <v>542176.658344</v>
      </c>
      <c r="G37" s="198" t="s">
        <v>589</v>
      </c>
      <c r="H37" s="218" t="e">
        <v>#DIV/0!</v>
      </c>
      <c r="I37" s="200" t="e">
        <v>#DIV/0!</v>
      </c>
      <c r="J37" s="200" t="e">
        <v>#DIV/0!</v>
      </c>
      <c r="K37" s="200" t="e">
        <v>#DIV/0!</v>
      </c>
      <c r="L37" s="200" t="e">
        <v>#DIV/0!</v>
      </c>
      <c r="M37" s="200" t="e">
        <v>#DIV/0!</v>
      </c>
      <c r="N37" s="200" t="e">
        <v>#DIV/0!</v>
      </c>
      <c r="O37" s="200" t="e">
        <v>#DIV/0!</v>
      </c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6"/>
      <c r="FU37" s="186"/>
      <c r="FV37" s="186"/>
      <c r="FW37" s="186"/>
      <c r="FX37" s="186"/>
      <c r="FY37" s="186"/>
      <c r="FZ37" s="186"/>
      <c r="GA37" s="186"/>
      <c r="GB37" s="186"/>
      <c r="GC37" s="186"/>
      <c r="GD37" s="186"/>
      <c r="GE37" s="186"/>
      <c r="GF37" s="186"/>
      <c r="GG37" s="186"/>
      <c r="GH37" s="186"/>
      <c r="GI37" s="186"/>
      <c r="GJ37" s="186"/>
      <c r="GK37" s="186"/>
      <c r="GL37" s="186"/>
      <c r="GM37" s="186"/>
      <c r="GN37" s="186"/>
      <c r="GO37" s="186"/>
      <c r="GP37" s="186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6"/>
      <c r="HF37" s="186"/>
      <c r="HG37" s="186"/>
      <c r="HH37" s="186"/>
      <c r="HI37" s="186"/>
      <c r="HJ37" s="186"/>
      <c r="HK37" s="186"/>
      <c r="HL37" s="186"/>
      <c r="HM37" s="186"/>
      <c r="HN37" s="186"/>
      <c r="HO37" s="186"/>
      <c r="HP37" s="186"/>
      <c r="HQ37" s="186"/>
      <c r="HR37" s="186"/>
      <c r="HS37" s="186"/>
      <c r="HT37" s="186"/>
      <c r="HU37" s="186"/>
      <c r="HV37" s="186"/>
      <c r="HW37" s="186"/>
      <c r="HX37" s="186"/>
      <c r="HY37" s="186"/>
      <c r="HZ37" s="186"/>
      <c r="IA37" s="186"/>
      <c r="IB37" s="186"/>
      <c r="IC37" s="186"/>
    </row>
    <row r="38" spans="1:237" hidden="1">
      <c r="A38" s="188" t="s">
        <v>586</v>
      </c>
      <c r="B38" s="191"/>
      <c r="C38" s="192" t="s">
        <v>586</v>
      </c>
      <c r="D38" s="192"/>
      <c r="E38" s="192"/>
      <c r="F38" s="201"/>
      <c r="G38" s="202"/>
      <c r="H38" s="219"/>
      <c r="I38" s="219"/>
      <c r="J38" s="219"/>
      <c r="K38" s="219"/>
      <c r="L38" s="219"/>
      <c r="M38" s="219"/>
      <c r="N38" s="219"/>
      <c r="O38" s="219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186"/>
      <c r="BQ38" s="186"/>
      <c r="BR38" s="186"/>
      <c r="BS38" s="186"/>
      <c r="BT38" s="186"/>
      <c r="BU38" s="186"/>
      <c r="BV38" s="186"/>
      <c r="BW38" s="186"/>
      <c r="BX38" s="186"/>
      <c r="BY38" s="186"/>
      <c r="BZ38" s="186"/>
      <c r="CA38" s="186"/>
      <c r="CB38" s="186"/>
      <c r="CC38" s="186"/>
      <c r="CD38" s="186"/>
      <c r="CE38" s="186"/>
      <c r="CF38" s="186"/>
      <c r="CG38" s="186"/>
      <c r="CH38" s="186"/>
      <c r="CI38" s="186"/>
      <c r="CJ38" s="186"/>
      <c r="CK38" s="186"/>
      <c r="CL38" s="186"/>
      <c r="CM38" s="186"/>
      <c r="CN38" s="186"/>
      <c r="CO38" s="186"/>
      <c r="CP38" s="186"/>
      <c r="CQ38" s="186"/>
      <c r="CR38" s="186"/>
      <c r="CS38" s="186"/>
      <c r="CT38" s="186"/>
      <c r="CU38" s="186"/>
      <c r="CV38" s="186"/>
      <c r="CW38" s="186"/>
      <c r="CX38" s="186"/>
      <c r="CY38" s="186"/>
      <c r="CZ38" s="186"/>
      <c r="DA38" s="186"/>
      <c r="DB38" s="186"/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6"/>
      <c r="DP38" s="186"/>
      <c r="DQ38" s="186"/>
      <c r="DR38" s="186"/>
      <c r="DS38" s="186"/>
      <c r="DT38" s="186"/>
      <c r="DU38" s="186"/>
      <c r="DV38" s="186"/>
      <c r="DW38" s="186"/>
      <c r="DX38" s="186"/>
      <c r="DY38" s="186"/>
      <c r="DZ38" s="186"/>
      <c r="EA38" s="186"/>
      <c r="EB38" s="186"/>
      <c r="EC38" s="186"/>
      <c r="ED38" s="186"/>
      <c r="EE38" s="186"/>
      <c r="EF38" s="186"/>
      <c r="EG38" s="186"/>
      <c r="EH38" s="186"/>
      <c r="EI38" s="186"/>
      <c r="EJ38" s="186"/>
      <c r="EK38" s="186"/>
      <c r="EL38" s="186"/>
      <c r="EM38" s="186"/>
      <c r="EN38" s="186"/>
      <c r="EO38" s="186"/>
      <c r="EP38" s="186"/>
      <c r="EQ38" s="186"/>
      <c r="ER38" s="186"/>
      <c r="ES38" s="186"/>
      <c r="ET38" s="186"/>
      <c r="EU38" s="186"/>
      <c r="EV38" s="186"/>
      <c r="EW38" s="186"/>
      <c r="EX38" s="186"/>
      <c r="EY38" s="186"/>
      <c r="EZ38" s="186"/>
      <c r="FA38" s="186"/>
      <c r="FB38" s="186"/>
      <c r="FC38" s="186"/>
      <c r="FD38" s="186"/>
      <c r="FE38" s="186"/>
      <c r="FF38" s="186"/>
      <c r="FG38" s="186"/>
      <c r="FH38" s="186"/>
      <c r="FI38" s="186"/>
      <c r="FJ38" s="186"/>
      <c r="FK38" s="186"/>
      <c r="FL38" s="186"/>
      <c r="FM38" s="186"/>
      <c r="FN38" s="186"/>
      <c r="FO38" s="186"/>
      <c r="FP38" s="186"/>
      <c r="FQ38" s="186"/>
      <c r="FR38" s="186"/>
      <c r="FS38" s="186"/>
      <c r="FT38" s="186"/>
      <c r="FU38" s="186"/>
      <c r="FV38" s="186"/>
      <c r="FW38" s="186"/>
      <c r="FX38" s="186"/>
      <c r="FY38" s="186"/>
      <c r="FZ38" s="186"/>
      <c r="GA38" s="186"/>
      <c r="GB38" s="186"/>
      <c r="GC38" s="186"/>
      <c r="GD38" s="186"/>
      <c r="GE38" s="186"/>
      <c r="GF38" s="186"/>
      <c r="GG38" s="186"/>
      <c r="GH38" s="186"/>
      <c r="GI38" s="186"/>
      <c r="GJ38" s="186"/>
      <c r="GK38" s="186"/>
      <c r="GL38" s="186"/>
      <c r="GM38" s="186"/>
      <c r="GN38" s="186"/>
      <c r="GO38" s="186"/>
      <c r="GP38" s="186"/>
      <c r="GQ38" s="186"/>
      <c r="GR38" s="186"/>
      <c r="GS38" s="186"/>
      <c r="GT38" s="186"/>
      <c r="GU38" s="186"/>
      <c r="GV38" s="186"/>
      <c r="GW38" s="186"/>
      <c r="GX38" s="186"/>
      <c r="GY38" s="186"/>
      <c r="GZ38" s="186"/>
      <c r="HA38" s="186"/>
      <c r="HB38" s="186"/>
      <c r="HC38" s="186"/>
      <c r="HD38" s="186"/>
      <c r="HE38" s="186"/>
      <c r="HF38" s="186"/>
      <c r="HG38" s="186"/>
      <c r="HH38" s="186"/>
      <c r="HI38" s="186"/>
      <c r="HJ38" s="186"/>
      <c r="HK38" s="186"/>
      <c r="HL38" s="186"/>
      <c r="HM38" s="186"/>
      <c r="HN38" s="186"/>
      <c r="HO38" s="186"/>
      <c r="HP38" s="186"/>
      <c r="HQ38" s="186"/>
      <c r="HR38" s="186"/>
      <c r="HS38" s="186"/>
      <c r="HT38" s="186"/>
      <c r="HU38" s="186"/>
      <c r="HV38" s="186"/>
      <c r="HW38" s="186"/>
      <c r="HX38" s="186"/>
      <c r="HY38" s="186"/>
      <c r="HZ38" s="186"/>
      <c r="IA38" s="186"/>
      <c r="IB38" s="186"/>
      <c r="IC38" s="186"/>
    </row>
    <row r="39" spans="1:237" hidden="1">
      <c r="A39" s="188"/>
      <c r="B39" s="204"/>
      <c r="C39" s="205"/>
      <c r="D39" s="205"/>
      <c r="E39" s="205"/>
      <c r="F39" s="207"/>
      <c r="G39" s="207"/>
      <c r="H39" s="205"/>
      <c r="I39" s="205"/>
      <c r="J39" s="205"/>
      <c r="K39" s="205"/>
      <c r="L39" s="205"/>
      <c r="M39" s="205"/>
      <c r="N39" s="205"/>
      <c r="O39" s="205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86"/>
      <c r="BQ39" s="186"/>
      <c r="BR39" s="186"/>
      <c r="BS39" s="186"/>
      <c r="BT39" s="186"/>
      <c r="BU39" s="186"/>
      <c r="BV39" s="186"/>
      <c r="BW39" s="186"/>
      <c r="BX39" s="186"/>
      <c r="BY39" s="186"/>
      <c r="BZ39" s="186"/>
      <c r="CA39" s="186"/>
      <c r="CB39" s="186"/>
      <c r="CC39" s="186"/>
      <c r="CD39" s="186"/>
      <c r="CE39" s="186"/>
      <c r="CF39" s="186"/>
      <c r="CG39" s="186"/>
      <c r="CH39" s="186"/>
      <c r="CI39" s="186"/>
      <c r="CJ39" s="186"/>
      <c r="CK39" s="186"/>
      <c r="CL39" s="186"/>
      <c r="CM39" s="186"/>
      <c r="CN39" s="186"/>
      <c r="CO39" s="186"/>
      <c r="CP39" s="186"/>
      <c r="CQ39" s="186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186"/>
      <c r="DC39" s="186"/>
      <c r="DD39" s="186"/>
      <c r="DE39" s="186"/>
      <c r="DF39" s="186"/>
      <c r="DG39" s="186"/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186"/>
      <c r="DS39" s="186"/>
      <c r="DT39" s="186"/>
      <c r="DU39" s="186"/>
      <c r="DV39" s="186"/>
      <c r="DW39" s="186"/>
      <c r="DX39" s="186"/>
      <c r="DY39" s="186"/>
      <c r="DZ39" s="186"/>
      <c r="EA39" s="186"/>
      <c r="EB39" s="186"/>
      <c r="EC39" s="186"/>
      <c r="ED39" s="186"/>
      <c r="EE39" s="186"/>
      <c r="EF39" s="186"/>
      <c r="EG39" s="186"/>
      <c r="EH39" s="186"/>
      <c r="EI39" s="186"/>
      <c r="EJ39" s="186"/>
      <c r="EK39" s="186"/>
      <c r="EL39" s="186"/>
      <c r="EM39" s="186"/>
      <c r="EN39" s="186"/>
      <c r="EO39" s="186"/>
      <c r="EP39" s="186"/>
      <c r="EQ39" s="186"/>
      <c r="ER39" s="186"/>
      <c r="ES39" s="186"/>
      <c r="ET39" s="186"/>
      <c r="EU39" s="186"/>
      <c r="EV39" s="186"/>
      <c r="EW39" s="186"/>
      <c r="EX39" s="186"/>
      <c r="EY39" s="186"/>
      <c r="EZ39" s="186"/>
      <c r="FA39" s="186"/>
      <c r="FB39" s="186"/>
      <c r="FC39" s="186"/>
      <c r="FD39" s="186"/>
      <c r="FE39" s="186"/>
      <c r="FF39" s="186"/>
      <c r="FG39" s="186"/>
      <c r="FH39" s="186"/>
      <c r="FI39" s="186"/>
      <c r="FJ39" s="186"/>
      <c r="FK39" s="186"/>
      <c r="FL39" s="186"/>
      <c r="FM39" s="186"/>
      <c r="FN39" s="186"/>
      <c r="FO39" s="186"/>
      <c r="FP39" s="186"/>
      <c r="FQ39" s="186"/>
      <c r="FR39" s="186"/>
      <c r="FS39" s="186"/>
      <c r="FT39" s="186"/>
      <c r="FU39" s="186"/>
      <c r="FV39" s="186"/>
      <c r="FW39" s="186"/>
      <c r="FX39" s="186"/>
      <c r="FY39" s="186"/>
      <c r="FZ39" s="186"/>
      <c r="GA39" s="186"/>
      <c r="GB39" s="186"/>
      <c r="GC39" s="186"/>
      <c r="GD39" s="186"/>
      <c r="GE39" s="186"/>
      <c r="GF39" s="186"/>
      <c r="GG39" s="186"/>
      <c r="GH39" s="186"/>
      <c r="GI39" s="186"/>
      <c r="GJ39" s="186"/>
      <c r="GK39" s="186"/>
      <c r="GL39" s="186"/>
      <c r="GM39" s="186"/>
      <c r="GN39" s="186"/>
      <c r="GO39" s="186"/>
      <c r="GP39" s="186"/>
      <c r="GQ39" s="186"/>
      <c r="GR39" s="186"/>
      <c r="GS39" s="186"/>
      <c r="GT39" s="186"/>
      <c r="GU39" s="186"/>
      <c r="GV39" s="186"/>
      <c r="GW39" s="186"/>
      <c r="GX39" s="186"/>
      <c r="GY39" s="186"/>
      <c r="GZ39" s="186"/>
      <c r="HA39" s="186"/>
      <c r="HB39" s="186"/>
      <c r="HC39" s="186"/>
      <c r="HD39" s="186"/>
      <c r="HE39" s="186"/>
      <c r="HF39" s="186"/>
      <c r="HG39" s="186"/>
      <c r="HH39" s="186"/>
      <c r="HI39" s="186"/>
      <c r="HJ39" s="186"/>
      <c r="HK39" s="186"/>
      <c r="HL39" s="186"/>
      <c r="HM39" s="186"/>
      <c r="HN39" s="186"/>
      <c r="HO39" s="186"/>
      <c r="HP39" s="186"/>
      <c r="HQ39" s="186"/>
      <c r="HR39" s="186"/>
      <c r="HS39" s="186"/>
      <c r="HT39" s="186"/>
      <c r="HU39" s="186"/>
      <c r="HV39" s="186"/>
      <c r="HW39" s="186"/>
      <c r="HX39" s="186"/>
      <c r="HY39" s="186"/>
      <c r="HZ39" s="186"/>
      <c r="IA39" s="186"/>
      <c r="IB39" s="186"/>
      <c r="IC39" s="186"/>
    </row>
    <row r="40" spans="1:237">
      <c r="A40" s="188"/>
      <c r="B40" s="206" t="s">
        <v>597</v>
      </c>
      <c r="C40" s="186"/>
      <c r="D40" s="186"/>
      <c r="E40" s="283" t="s">
        <v>591</v>
      </c>
      <c r="F40" s="211"/>
      <c r="G40" s="227" t="s">
        <v>593</v>
      </c>
      <c r="H40" s="229">
        <f>H42/F37</f>
        <v>0.16301176788751379</v>
      </c>
      <c r="I40" s="229">
        <f>I42/F37</f>
        <v>0.11864345118890501</v>
      </c>
      <c r="J40" s="229">
        <f>J42/F37</f>
        <v>9.848756584817836E-2</v>
      </c>
      <c r="K40" s="229">
        <f>K42/F37</f>
        <v>0.13168490623345941</v>
      </c>
      <c r="L40" s="229">
        <f>L42/F37</f>
        <v>0.16321659122376583</v>
      </c>
      <c r="M40" s="229">
        <f>M42/F37</f>
        <v>0.10225059292173695</v>
      </c>
      <c r="N40" s="229">
        <f>N42/F37</f>
        <v>8.5337675888370393E-2</v>
      </c>
      <c r="O40" s="229">
        <f>O42/F37</f>
        <v>0.1373674488080702</v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86"/>
      <c r="BZ40" s="186"/>
      <c r="CA40" s="186"/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  <c r="CV40" s="186"/>
      <c r="CW40" s="186"/>
      <c r="CX40" s="186"/>
      <c r="CY40" s="186"/>
      <c r="CZ40" s="186"/>
      <c r="DA40" s="186"/>
      <c r="DB40" s="186"/>
      <c r="DC40" s="186"/>
      <c r="DD40" s="186"/>
      <c r="DE40" s="186"/>
      <c r="DF40" s="186"/>
      <c r="DG40" s="186"/>
      <c r="DH40" s="186"/>
      <c r="DI40" s="186"/>
      <c r="DJ40" s="186"/>
      <c r="DK40" s="186"/>
      <c r="DL40" s="186"/>
      <c r="DM40" s="186"/>
      <c r="DN40" s="186"/>
      <c r="DO40" s="186"/>
      <c r="DP40" s="186"/>
      <c r="DQ40" s="186"/>
      <c r="DR40" s="186"/>
      <c r="DS40" s="186"/>
      <c r="DT40" s="186"/>
      <c r="DU40" s="186"/>
      <c r="DV40" s="186"/>
      <c r="DW40" s="186"/>
      <c r="DX40" s="186"/>
      <c r="DY40" s="186"/>
      <c r="DZ40" s="186"/>
      <c r="EA40" s="186"/>
      <c r="EB40" s="186"/>
      <c r="EC40" s="186"/>
      <c r="ED40" s="186"/>
      <c r="EE40" s="186"/>
      <c r="EF40" s="186"/>
      <c r="EG40" s="186"/>
      <c r="EH40" s="186"/>
      <c r="EI40" s="186"/>
      <c r="EJ40" s="186"/>
      <c r="EK40" s="186"/>
      <c r="EL40" s="186"/>
      <c r="EM40" s="186"/>
      <c r="EN40" s="186"/>
      <c r="EO40" s="186"/>
      <c r="EP40" s="186"/>
      <c r="EQ40" s="186"/>
      <c r="ER40" s="186"/>
      <c r="ES40" s="186"/>
      <c r="ET40" s="186"/>
      <c r="EU40" s="186"/>
      <c r="EV40" s="186"/>
      <c r="EW40" s="186"/>
      <c r="EX40" s="186"/>
      <c r="EY40" s="186"/>
      <c r="EZ40" s="186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6"/>
      <c r="FL40" s="186"/>
      <c r="FM40" s="186"/>
      <c r="FN40" s="186"/>
      <c r="FO40" s="186"/>
      <c r="FP40" s="186"/>
      <c r="FQ40" s="186"/>
      <c r="FR40" s="186"/>
      <c r="FS40" s="186"/>
      <c r="FT40" s="186"/>
      <c r="FU40" s="186"/>
      <c r="FV40" s="186"/>
      <c r="FW40" s="186"/>
      <c r="FX40" s="186"/>
      <c r="FY40" s="186"/>
      <c r="FZ40" s="186"/>
      <c r="GA40" s="186"/>
      <c r="GB40" s="186"/>
      <c r="GC40" s="186"/>
      <c r="GD40" s="186"/>
      <c r="GE40" s="186"/>
      <c r="GF40" s="186"/>
      <c r="GG40" s="186"/>
      <c r="GH40" s="186"/>
      <c r="GI40" s="186"/>
      <c r="GJ40" s="186"/>
      <c r="GK40" s="186"/>
      <c r="GL40" s="186"/>
      <c r="GM40" s="186"/>
      <c r="GN40" s="186"/>
      <c r="GO40" s="186"/>
      <c r="GP40" s="186"/>
      <c r="GQ40" s="186"/>
      <c r="GR40" s="186"/>
      <c r="GS40" s="186"/>
      <c r="GT40" s="186"/>
      <c r="GU40" s="186"/>
      <c r="GV40" s="186"/>
      <c r="GW40" s="186"/>
      <c r="GX40" s="186"/>
      <c r="GY40" s="186"/>
      <c r="GZ40" s="186"/>
      <c r="HA40" s="186"/>
      <c r="HB40" s="186"/>
      <c r="HC40" s="186"/>
      <c r="HD40" s="186"/>
      <c r="HE40" s="186"/>
      <c r="HF40" s="186"/>
      <c r="HG40" s="186"/>
      <c r="HH40" s="186"/>
      <c r="HI40" s="186"/>
      <c r="HJ40" s="186"/>
      <c r="HK40" s="186"/>
      <c r="HL40" s="186"/>
      <c r="HM40" s="186"/>
      <c r="HN40" s="186"/>
      <c r="HO40" s="186"/>
      <c r="HP40" s="186"/>
      <c r="HQ40" s="186"/>
      <c r="HR40" s="186"/>
      <c r="HS40" s="186"/>
      <c r="HT40" s="186"/>
      <c r="HU40" s="186"/>
      <c r="HV40" s="186"/>
      <c r="HW40" s="186"/>
      <c r="HX40" s="186"/>
      <c r="HY40" s="186"/>
      <c r="HZ40" s="186"/>
      <c r="IA40" s="186"/>
      <c r="IB40" s="186"/>
      <c r="IC40" s="186"/>
    </row>
    <row r="41" spans="1:237">
      <c r="A41" s="188"/>
      <c r="B41" s="206"/>
      <c r="C41" s="186"/>
      <c r="D41" s="186"/>
      <c r="E41" s="284"/>
      <c r="F41" s="222"/>
      <c r="G41" s="214" t="s">
        <v>595</v>
      </c>
      <c r="H41" s="230">
        <f t="shared" ref="H41:O41" si="0">H6+H8+H10+H12+H14+H16+H18+H20+H22+H24+H26+H28+H30+H32+H34+H36</f>
        <v>88381.175583999997</v>
      </c>
      <c r="I41" s="230">
        <f t="shared" si="0"/>
        <v>64325.709899999994</v>
      </c>
      <c r="J41" s="230">
        <f t="shared" si="0"/>
        <v>53397.659339999998</v>
      </c>
      <c r="K41" s="230">
        <f t="shared" si="0"/>
        <v>71396.482415999999</v>
      </c>
      <c r="L41" s="230">
        <f t="shared" si="0"/>
        <v>88492.226016000001</v>
      </c>
      <c r="M41" s="230">
        <f t="shared" si="0"/>
        <v>55437.884784000002</v>
      </c>
      <c r="N41" s="230">
        <f t="shared" si="0"/>
        <v>46268.095944000001</v>
      </c>
      <c r="O41" s="230">
        <f t="shared" si="0"/>
        <v>74477.42435999999</v>
      </c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186"/>
      <c r="GA41" s="186"/>
      <c r="GB41" s="186"/>
      <c r="GC41" s="186"/>
      <c r="GD41" s="186"/>
      <c r="GE41" s="186"/>
      <c r="GF41" s="186"/>
      <c r="GG41" s="186"/>
      <c r="GH41" s="186"/>
      <c r="GI41" s="186"/>
      <c r="GJ41" s="186"/>
      <c r="GK41" s="186"/>
      <c r="GL41" s="186"/>
      <c r="GM41" s="186"/>
      <c r="GN41" s="186"/>
      <c r="GO41" s="186"/>
      <c r="GP41" s="186"/>
      <c r="GQ41" s="186"/>
      <c r="GR41" s="186"/>
      <c r="GS41" s="186"/>
      <c r="GT41" s="186"/>
      <c r="GU41" s="186"/>
      <c r="GV41" s="186"/>
      <c r="GW41" s="186"/>
      <c r="GX41" s="186"/>
      <c r="GY41" s="186"/>
      <c r="GZ41" s="186"/>
      <c r="HA41" s="186"/>
      <c r="HB41" s="186"/>
      <c r="HC41" s="186"/>
      <c r="HD41" s="186"/>
      <c r="HE41" s="186"/>
      <c r="HF41" s="186"/>
      <c r="HG41" s="186"/>
      <c r="HH41" s="186"/>
      <c r="HI41" s="186"/>
      <c r="HJ41" s="186"/>
      <c r="HK41" s="186"/>
      <c r="HL41" s="186"/>
      <c r="HM41" s="186"/>
      <c r="HN41" s="186"/>
      <c r="HO41" s="186"/>
      <c r="HP41" s="186"/>
      <c r="HQ41" s="186"/>
      <c r="HR41" s="186"/>
      <c r="HS41" s="186"/>
      <c r="HT41" s="186"/>
      <c r="HU41" s="186"/>
      <c r="HV41" s="186"/>
      <c r="HW41" s="186"/>
      <c r="HX41" s="186"/>
      <c r="HY41" s="186"/>
      <c r="HZ41" s="186"/>
      <c r="IA41" s="186"/>
      <c r="IB41" s="186"/>
      <c r="IC41" s="186"/>
    </row>
    <row r="42" spans="1:237" hidden="1">
      <c r="A42" s="188" t="s">
        <v>590</v>
      </c>
      <c r="B42" s="186"/>
      <c r="C42" s="186"/>
      <c r="D42" s="186"/>
      <c r="E42" s="217"/>
      <c r="F42" s="213"/>
      <c r="H42" s="228">
        <f t="shared" ref="H42:O42" si="1">H6+H8+H10+H12+H14+H16+H18+H20+H22+H24+H26+H28+H30+H32+H34+H36+H38</f>
        <v>88381.175583999997</v>
      </c>
      <c r="I42" s="228">
        <f t="shared" si="1"/>
        <v>64325.709899999994</v>
      </c>
      <c r="J42" s="228">
        <f t="shared" si="1"/>
        <v>53397.659339999998</v>
      </c>
      <c r="K42" s="228">
        <f t="shared" si="1"/>
        <v>71396.482415999999</v>
      </c>
      <c r="L42" s="228">
        <f t="shared" si="1"/>
        <v>88492.226016000001</v>
      </c>
      <c r="M42" s="228">
        <f t="shared" si="1"/>
        <v>55437.884784000002</v>
      </c>
      <c r="N42" s="228">
        <f t="shared" si="1"/>
        <v>46268.095944000001</v>
      </c>
      <c r="O42" s="228">
        <f t="shared" si="1"/>
        <v>74477.42435999999</v>
      </c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  <c r="FH42" s="186"/>
      <c r="FI42" s="186"/>
      <c r="FJ42" s="186"/>
      <c r="FK42" s="186"/>
      <c r="FL42" s="186"/>
      <c r="FM42" s="186"/>
      <c r="FN42" s="186"/>
      <c r="FO42" s="186"/>
      <c r="FP42" s="186"/>
      <c r="FQ42" s="186"/>
      <c r="FR42" s="186"/>
      <c r="FS42" s="186"/>
      <c r="FT42" s="186"/>
      <c r="FU42" s="186"/>
      <c r="FV42" s="186"/>
      <c r="FW42" s="186"/>
      <c r="FX42" s="186"/>
      <c r="FY42" s="186"/>
      <c r="FZ42" s="186"/>
      <c r="GA42" s="186"/>
      <c r="GB42" s="186"/>
      <c r="GC42" s="186"/>
      <c r="GD42" s="186"/>
      <c r="GE42" s="186"/>
      <c r="GF42" s="186"/>
      <c r="GG42" s="186"/>
      <c r="GH42" s="186"/>
      <c r="GI42" s="186"/>
      <c r="GJ42" s="186"/>
      <c r="GK42" s="186"/>
      <c r="GL42" s="186"/>
      <c r="GM42" s="186"/>
      <c r="GN42" s="186"/>
      <c r="GO42" s="186"/>
      <c r="GP42" s="186"/>
      <c r="GQ42" s="186"/>
      <c r="GR42" s="186"/>
      <c r="GS42" s="186"/>
      <c r="GT42" s="186"/>
      <c r="GU42" s="186"/>
      <c r="GV42" s="186"/>
      <c r="GW42" s="186"/>
      <c r="GX42" s="186"/>
      <c r="GY42" s="186"/>
      <c r="GZ42" s="186"/>
      <c r="HA42" s="186"/>
      <c r="HB42" s="186"/>
      <c r="HC42" s="186"/>
      <c r="HD42" s="186"/>
      <c r="HE42" s="186"/>
      <c r="HF42" s="186"/>
      <c r="HG42" s="186"/>
      <c r="HH42" s="186"/>
      <c r="HI42" s="186"/>
      <c r="HJ42" s="186"/>
      <c r="HK42" s="186"/>
      <c r="HL42" s="186"/>
      <c r="HM42" s="186"/>
      <c r="HN42" s="186"/>
      <c r="HO42" s="186"/>
      <c r="HP42" s="186"/>
      <c r="HQ42" s="186"/>
      <c r="HR42" s="186"/>
      <c r="HS42" s="186"/>
      <c r="HT42" s="186"/>
      <c r="HU42" s="186"/>
      <c r="HV42" s="186"/>
      <c r="HW42" s="186"/>
      <c r="HX42" s="186"/>
      <c r="HY42" s="186"/>
      <c r="HZ42" s="186"/>
      <c r="IA42" s="186"/>
      <c r="IB42" s="186"/>
      <c r="IC42" s="186"/>
    </row>
    <row r="43" spans="1:237" hidden="1">
      <c r="A43" s="188" t="s">
        <v>590</v>
      </c>
      <c r="B43" s="186"/>
      <c r="C43" s="186"/>
      <c r="D43" s="186"/>
      <c r="E43" s="215"/>
      <c r="F43" s="209"/>
      <c r="G43" s="210" t="s">
        <v>593</v>
      </c>
      <c r="H43" s="224">
        <f>H45/F37</f>
        <v>0.16301176788751379</v>
      </c>
      <c r="I43" s="224">
        <f>I45/F37</f>
        <v>0.28165521907641883</v>
      </c>
      <c r="J43" s="224">
        <f>J45/F37</f>
        <v>0.38014278492459713</v>
      </c>
      <c r="K43" s="224">
        <f>K45/F37</f>
        <v>0.51182769115805649</v>
      </c>
      <c r="L43" s="224">
        <f>L45/F37</f>
        <v>0.67504428238182246</v>
      </c>
      <c r="M43" s="224">
        <f>M45/F37</f>
        <v>0.77729487530355934</v>
      </c>
      <c r="N43" s="224">
        <f>N45/F37</f>
        <v>0.86263255119192972</v>
      </c>
      <c r="O43" s="224">
        <f>O45/F37</f>
        <v>1</v>
      </c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  <c r="FH43" s="186"/>
      <c r="FI43" s="186"/>
      <c r="FJ43" s="186"/>
      <c r="FK43" s="186"/>
      <c r="FL43" s="186"/>
      <c r="FM43" s="186"/>
      <c r="FN43" s="186"/>
      <c r="FO43" s="186"/>
      <c r="FP43" s="186"/>
      <c r="FQ43" s="186"/>
      <c r="FR43" s="186"/>
      <c r="FS43" s="186"/>
      <c r="FT43" s="186"/>
      <c r="FU43" s="186"/>
      <c r="FV43" s="186"/>
      <c r="FW43" s="186"/>
      <c r="FX43" s="186"/>
      <c r="FY43" s="186"/>
      <c r="FZ43" s="186"/>
      <c r="GA43" s="186"/>
      <c r="GB43" s="186"/>
      <c r="GC43" s="186"/>
      <c r="GD43" s="186"/>
      <c r="GE43" s="186"/>
      <c r="GF43" s="186"/>
      <c r="GG43" s="186"/>
      <c r="GH43" s="186"/>
      <c r="GI43" s="186"/>
      <c r="GJ43" s="186"/>
      <c r="GK43" s="186"/>
      <c r="GL43" s="186"/>
      <c r="GM43" s="186"/>
      <c r="GN43" s="186"/>
      <c r="GO43" s="186"/>
      <c r="GP43" s="186"/>
      <c r="GQ43" s="186"/>
      <c r="GR43" s="186"/>
      <c r="GS43" s="186"/>
      <c r="GT43" s="186"/>
      <c r="GU43" s="186"/>
      <c r="GV43" s="186"/>
      <c r="GW43" s="186"/>
      <c r="GX43" s="186"/>
      <c r="GY43" s="186"/>
      <c r="GZ43" s="186"/>
      <c r="HA43" s="186"/>
      <c r="HB43" s="186"/>
      <c r="HC43" s="186"/>
      <c r="HD43" s="186"/>
      <c r="HE43" s="186"/>
      <c r="HF43" s="186"/>
      <c r="HG43" s="186"/>
      <c r="HH43" s="186"/>
      <c r="HI43" s="186"/>
      <c r="HJ43" s="186"/>
      <c r="HK43" s="186"/>
      <c r="HL43" s="186"/>
      <c r="HM43" s="186"/>
      <c r="HN43" s="186"/>
      <c r="HO43" s="186"/>
      <c r="HP43" s="186"/>
      <c r="HQ43" s="186"/>
      <c r="HR43" s="186"/>
      <c r="HS43" s="186"/>
      <c r="HT43" s="186"/>
      <c r="HU43" s="186"/>
      <c r="HV43" s="186"/>
      <c r="HW43" s="186"/>
      <c r="HX43" s="186"/>
      <c r="HY43" s="186"/>
      <c r="HZ43" s="186"/>
      <c r="IA43" s="186"/>
      <c r="IB43" s="186"/>
      <c r="IC43" s="186"/>
    </row>
    <row r="44" spans="1:237" hidden="1">
      <c r="A44" s="188" t="s">
        <v>590</v>
      </c>
      <c r="B44" s="186"/>
      <c r="C44" s="186"/>
      <c r="D44" s="186"/>
      <c r="E44" s="216" t="s">
        <v>592</v>
      </c>
      <c r="F44" s="211"/>
      <c r="G44" s="212" t="s">
        <v>594</v>
      </c>
      <c r="H44" s="225">
        <v>0</v>
      </c>
      <c r="I44" s="226">
        <v>0</v>
      </c>
      <c r="J44" s="226">
        <v>0</v>
      </c>
      <c r="K44" s="226">
        <v>0</v>
      </c>
      <c r="L44" s="226">
        <v>0</v>
      </c>
      <c r="M44" s="226">
        <v>0</v>
      </c>
      <c r="N44" s="226">
        <v>0</v>
      </c>
      <c r="O44" s="226">
        <v>0</v>
      </c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  <c r="FH44" s="186"/>
      <c r="FI44" s="186"/>
      <c r="FJ44" s="186"/>
      <c r="FK44" s="186"/>
      <c r="FL44" s="186"/>
      <c r="FM44" s="186"/>
      <c r="FN44" s="186"/>
      <c r="FO44" s="186"/>
      <c r="FP44" s="186"/>
      <c r="FQ44" s="186"/>
      <c r="FR44" s="186"/>
      <c r="FS44" s="186"/>
      <c r="FT44" s="186"/>
      <c r="FU44" s="186"/>
      <c r="FV44" s="186"/>
      <c r="FW44" s="186"/>
      <c r="FX44" s="186"/>
      <c r="FY44" s="186"/>
      <c r="FZ44" s="186"/>
      <c r="GA44" s="186"/>
      <c r="GB44" s="186"/>
      <c r="GC44" s="186"/>
      <c r="GD44" s="186"/>
      <c r="GE44" s="186"/>
      <c r="GF44" s="186"/>
      <c r="GG44" s="186"/>
      <c r="GH44" s="186"/>
      <c r="GI44" s="186"/>
      <c r="GJ44" s="186"/>
      <c r="GK44" s="186"/>
      <c r="GL44" s="186"/>
      <c r="GM44" s="186"/>
      <c r="GN44" s="186"/>
      <c r="GO44" s="186"/>
      <c r="GP44" s="186"/>
      <c r="GQ44" s="186"/>
      <c r="GR44" s="186"/>
      <c r="GS44" s="186"/>
      <c r="GT44" s="186"/>
      <c r="GU44" s="186"/>
      <c r="GV44" s="186"/>
      <c r="GW44" s="186"/>
      <c r="GX44" s="186"/>
      <c r="GY44" s="186"/>
      <c r="GZ44" s="186"/>
      <c r="HA44" s="186"/>
      <c r="HB44" s="186"/>
      <c r="HC44" s="186"/>
      <c r="HD44" s="186"/>
      <c r="HE44" s="186"/>
      <c r="HF44" s="186"/>
      <c r="HG44" s="186"/>
      <c r="HH44" s="186"/>
      <c r="HI44" s="186"/>
      <c r="HJ44" s="186"/>
      <c r="HK44" s="186"/>
      <c r="HL44" s="186"/>
      <c r="HM44" s="186"/>
      <c r="HN44" s="186"/>
      <c r="HO44" s="186"/>
      <c r="HP44" s="186"/>
      <c r="HQ44" s="186"/>
      <c r="HR44" s="186"/>
      <c r="HS44" s="186"/>
      <c r="HT44" s="186"/>
      <c r="HU44" s="186"/>
      <c r="HV44" s="186"/>
      <c r="HW44" s="186"/>
      <c r="HX44" s="186"/>
      <c r="HY44" s="186"/>
      <c r="HZ44" s="186"/>
      <c r="IA44" s="186"/>
      <c r="IB44" s="186"/>
      <c r="IC44" s="186"/>
    </row>
    <row r="45" spans="1:237" hidden="1">
      <c r="A45" s="188" t="s">
        <v>590</v>
      </c>
      <c r="B45" s="186"/>
      <c r="C45" s="186"/>
      <c r="D45" s="186"/>
      <c r="E45" s="217"/>
      <c r="F45" s="213"/>
      <c r="G45" s="214" t="s">
        <v>595</v>
      </c>
      <c r="H45" s="223">
        <f>H42</f>
        <v>88381.175583999997</v>
      </c>
      <c r="I45" s="223">
        <f t="shared" ref="I45:O45" si="2">H45+I42</f>
        <v>152706.885484</v>
      </c>
      <c r="J45" s="223">
        <f t="shared" si="2"/>
        <v>206104.54482399998</v>
      </c>
      <c r="K45" s="223">
        <f t="shared" si="2"/>
        <v>277501.02723999997</v>
      </c>
      <c r="L45" s="223">
        <f t="shared" si="2"/>
        <v>365993.253256</v>
      </c>
      <c r="M45" s="223">
        <f t="shared" si="2"/>
        <v>421431.13803999999</v>
      </c>
      <c r="N45" s="223">
        <f t="shared" si="2"/>
        <v>467699.23398399999</v>
      </c>
      <c r="O45" s="223">
        <f t="shared" si="2"/>
        <v>542176.658344</v>
      </c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86"/>
      <c r="CM45" s="186"/>
      <c r="CN45" s="186"/>
      <c r="CO45" s="186"/>
      <c r="CP45" s="186"/>
      <c r="CQ45" s="186"/>
      <c r="CR45" s="186"/>
      <c r="CS45" s="186"/>
      <c r="CT45" s="186"/>
      <c r="CU45" s="186"/>
      <c r="CV45" s="186"/>
      <c r="CW45" s="186"/>
      <c r="CX45" s="186"/>
      <c r="CY45" s="186"/>
      <c r="CZ45" s="186"/>
      <c r="DA45" s="186"/>
      <c r="DB45" s="186"/>
      <c r="DC45" s="186"/>
      <c r="DD45" s="186"/>
      <c r="DE45" s="186"/>
      <c r="DF45" s="186"/>
      <c r="DG45" s="186"/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186"/>
      <c r="DS45" s="186"/>
      <c r="DT45" s="186"/>
      <c r="DU45" s="186"/>
      <c r="DV45" s="186"/>
      <c r="DW45" s="186"/>
      <c r="DX45" s="186"/>
      <c r="DY45" s="186"/>
      <c r="DZ45" s="186"/>
      <c r="EA45" s="186"/>
      <c r="EB45" s="186"/>
      <c r="EC45" s="186"/>
      <c r="ED45" s="186"/>
      <c r="EE45" s="186"/>
      <c r="EF45" s="186"/>
      <c r="EG45" s="186"/>
      <c r="EH45" s="186"/>
      <c r="EI45" s="186"/>
      <c r="EJ45" s="186"/>
      <c r="EK45" s="186"/>
      <c r="EL45" s="186"/>
      <c r="EM45" s="186"/>
      <c r="EN45" s="186"/>
      <c r="EO45" s="186"/>
      <c r="EP45" s="186"/>
      <c r="EQ45" s="186"/>
      <c r="ER45" s="186"/>
      <c r="ES45" s="186"/>
      <c r="ET45" s="186"/>
      <c r="EU45" s="186"/>
      <c r="EV45" s="186"/>
      <c r="EW45" s="186"/>
      <c r="EX45" s="186"/>
      <c r="EY45" s="186"/>
      <c r="EZ45" s="186"/>
      <c r="FA45" s="186"/>
      <c r="FB45" s="186"/>
      <c r="FC45" s="186"/>
      <c r="FD45" s="186"/>
      <c r="FE45" s="186"/>
      <c r="FF45" s="186"/>
      <c r="FG45" s="186"/>
      <c r="FH45" s="186"/>
      <c r="FI45" s="186"/>
      <c r="FJ45" s="186"/>
      <c r="FK45" s="186"/>
      <c r="FL45" s="186"/>
      <c r="FM45" s="186"/>
      <c r="FN45" s="186"/>
      <c r="FO45" s="186"/>
      <c r="FP45" s="186"/>
      <c r="FQ45" s="186"/>
      <c r="FR45" s="186"/>
      <c r="FS45" s="186"/>
      <c r="FT45" s="186"/>
      <c r="FU45" s="186"/>
      <c r="FV45" s="186"/>
      <c r="FW45" s="186"/>
      <c r="FX45" s="186"/>
      <c r="FY45" s="186"/>
      <c r="FZ45" s="186"/>
      <c r="GA45" s="186"/>
      <c r="GB45" s="186"/>
      <c r="GC45" s="186"/>
      <c r="GD45" s="186"/>
      <c r="GE45" s="186"/>
      <c r="GF45" s="186"/>
      <c r="GG45" s="186"/>
      <c r="GH45" s="186"/>
      <c r="GI45" s="186"/>
      <c r="GJ45" s="186"/>
      <c r="GK45" s="186"/>
      <c r="GL45" s="186"/>
      <c r="GM45" s="186"/>
      <c r="GN45" s="186"/>
      <c r="GO45" s="186"/>
      <c r="GP45" s="186"/>
      <c r="GQ45" s="186"/>
      <c r="GR45" s="186"/>
      <c r="GS45" s="186"/>
      <c r="GT45" s="186"/>
      <c r="GU45" s="186"/>
      <c r="GV45" s="186"/>
      <c r="GW45" s="186"/>
      <c r="GX45" s="186"/>
      <c r="GY45" s="186"/>
      <c r="GZ45" s="186"/>
      <c r="HA45" s="186"/>
      <c r="HB45" s="186"/>
      <c r="HC45" s="186"/>
      <c r="HD45" s="186"/>
      <c r="HE45" s="186"/>
      <c r="HF45" s="186"/>
      <c r="HG45" s="186"/>
      <c r="HH45" s="186"/>
      <c r="HI45" s="186"/>
      <c r="HJ45" s="186"/>
      <c r="HK45" s="186"/>
      <c r="HL45" s="186"/>
      <c r="HM45" s="186"/>
      <c r="HN45" s="186"/>
      <c r="HO45" s="186"/>
      <c r="HP45" s="186"/>
      <c r="HQ45" s="186"/>
      <c r="HR45" s="186"/>
      <c r="HS45" s="186"/>
      <c r="HT45" s="186"/>
      <c r="HU45" s="186"/>
      <c r="HV45" s="186"/>
      <c r="HW45" s="186"/>
      <c r="HX45" s="186"/>
      <c r="HY45" s="186"/>
      <c r="HZ45" s="186"/>
      <c r="IA45" s="186"/>
      <c r="IB45" s="186"/>
      <c r="IC45" s="186"/>
    </row>
    <row r="46" spans="1:237">
      <c r="E46" s="283" t="s">
        <v>592</v>
      </c>
      <c r="F46" s="209"/>
      <c r="G46" s="227" t="s">
        <v>593</v>
      </c>
      <c r="H46" s="229">
        <f>H45/F37</f>
        <v>0.16301176788751379</v>
      </c>
      <c r="I46" s="229">
        <f>I45/F37</f>
        <v>0.28165521907641883</v>
      </c>
      <c r="J46" s="229">
        <f>J45/F37</f>
        <v>0.38014278492459713</v>
      </c>
      <c r="K46" s="229">
        <f>K45/F37</f>
        <v>0.51182769115805649</v>
      </c>
      <c r="L46" s="229">
        <f>L45/F37</f>
        <v>0.67504428238182246</v>
      </c>
      <c r="M46" s="229">
        <f>M45/F37</f>
        <v>0.77729487530355934</v>
      </c>
      <c r="N46" s="229">
        <f>N45/F37</f>
        <v>0.86263255119192972</v>
      </c>
      <c r="O46" s="229">
        <f>O45/F37</f>
        <v>1</v>
      </c>
    </row>
    <row r="47" spans="1:237">
      <c r="E47" s="284"/>
      <c r="F47" s="213"/>
      <c r="G47" s="214" t="s">
        <v>595</v>
      </c>
      <c r="H47" s="231">
        <f>H41</f>
        <v>88381.175583999997</v>
      </c>
      <c r="I47" s="231">
        <f t="shared" ref="I47:O47" si="3">H47+I41</f>
        <v>152706.885484</v>
      </c>
      <c r="J47" s="231">
        <f t="shared" si="3"/>
        <v>206104.54482399998</v>
      </c>
      <c r="K47" s="231">
        <f t="shared" si="3"/>
        <v>277501.02723999997</v>
      </c>
      <c r="L47" s="231">
        <f t="shared" si="3"/>
        <v>365993.253256</v>
      </c>
      <c r="M47" s="231">
        <f t="shared" si="3"/>
        <v>421431.13803999999</v>
      </c>
      <c r="N47" s="231">
        <f t="shared" si="3"/>
        <v>467699.23398399999</v>
      </c>
      <c r="O47" s="231">
        <f t="shared" si="3"/>
        <v>542176.658344</v>
      </c>
    </row>
    <row r="51" spans="11:11">
      <c r="K51" s="50" t="s">
        <v>599</v>
      </c>
    </row>
    <row r="52" spans="11:11">
      <c r="K52" s="50" t="s">
        <v>600</v>
      </c>
    </row>
  </sheetData>
  <mergeCells count="7">
    <mergeCell ref="G3:G4"/>
    <mergeCell ref="E40:E41"/>
    <mergeCell ref="E46:E47"/>
    <mergeCell ref="B1:O2"/>
    <mergeCell ref="B3:B4"/>
    <mergeCell ref="C3:C4"/>
    <mergeCell ref="F3:F4"/>
  </mergeCells>
  <conditionalFormatting sqref="H3:H4">
    <cfRule type="expression" dxfId="36" priority="67" stopIfTrue="1">
      <formula>NOT(ISNUMBER(G$12))</formula>
    </cfRule>
  </conditionalFormatting>
  <conditionalFormatting sqref="H8:O8 H6:O6 H14:O14">
    <cfRule type="expression" dxfId="35" priority="65" stopIfTrue="1">
      <formula>AND(ISNUMBER($F5),$F5&lt;&gt;0)</formula>
    </cfRule>
  </conditionalFormatting>
  <conditionalFormatting sqref="H5:O5 H7:O7">
    <cfRule type="expression" dxfId="34" priority="66" stopIfTrue="1">
      <formula>H5&lt;&gt;0</formula>
    </cfRule>
  </conditionalFormatting>
  <conditionalFormatting sqref="H12:O12">
    <cfRule type="expression" dxfId="33" priority="59" stopIfTrue="1">
      <formula>AND(ISNUMBER($F11),$F11&lt;&gt;0)</formula>
    </cfRule>
  </conditionalFormatting>
  <conditionalFormatting sqref="H13:O13 H11:O11 H9:O9">
    <cfRule type="expression" dxfId="32" priority="60" stopIfTrue="1">
      <formula>H9&lt;&gt;0</formula>
    </cfRule>
  </conditionalFormatting>
  <conditionalFormatting sqref="K20:O20">
    <cfRule type="expression" dxfId="31" priority="53" stopIfTrue="1">
      <formula>AND(ISNUMBER($F19),$F19&lt;&gt;0)</formula>
    </cfRule>
  </conditionalFormatting>
  <conditionalFormatting sqref="J19:O19 H17:O17 H15:O15">
    <cfRule type="expression" dxfId="30" priority="54" stopIfTrue="1">
      <formula>H15&lt;&gt;0</formula>
    </cfRule>
  </conditionalFormatting>
  <conditionalFormatting sqref="H25:O25 H23:O23 J21:O21">
    <cfRule type="expression" dxfId="29" priority="48" stopIfTrue="1">
      <formula>H21&lt;&gt;0</formula>
    </cfRule>
  </conditionalFormatting>
  <conditionalFormatting sqref="H27:O27">
    <cfRule type="expression" dxfId="28" priority="42" stopIfTrue="1">
      <formula>H27&lt;&gt;0</formula>
    </cfRule>
  </conditionalFormatting>
  <conditionalFormatting sqref="H33:O33 H31:O31 H29:O29">
    <cfRule type="expression" dxfId="27" priority="36" stopIfTrue="1">
      <formula>H29&lt;&gt;0</formula>
    </cfRule>
  </conditionalFormatting>
  <conditionalFormatting sqref="H37:O37 H35:O35">
    <cfRule type="expression" dxfId="26" priority="30" stopIfTrue="1">
      <formula>H35&lt;&gt;0</formula>
    </cfRule>
  </conditionalFormatting>
  <conditionalFormatting sqref="I44:O44">
    <cfRule type="expression" dxfId="25" priority="26" stopIfTrue="1">
      <formula>OFFSET(I$69,0,-1)&gt;=1</formula>
    </cfRule>
  </conditionalFormatting>
  <conditionalFormatting sqref="H42:O42">
    <cfRule type="expression" dxfId="24" priority="28" stopIfTrue="1">
      <formula>H$64=0</formula>
    </cfRule>
  </conditionalFormatting>
  <conditionalFormatting sqref="H45:O45">
    <cfRule type="expression" dxfId="23" priority="23" stopIfTrue="1">
      <formula>H$64=0</formula>
    </cfRule>
  </conditionalFormatting>
  <conditionalFormatting sqref="K10:O10">
    <cfRule type="expression" dxfId="22" priority="22" stopIfTrue="1">
      <formula>K10&lt;&gt;0</formula>
    </cfRule>
  </conditionalFormatting>
  <conditionalFormatting sqref="H16:O16">
    <cfRule type="expression" dxfId="21" priority="21" stopIfTrue="1">
      <formula>AND(ISNUMBER($F15),$F15&lt;&gt;0)</formula>
    </cfRule>
  </conditionalFormatting>
  <conditionalFormatting sqref="H18:O18">
    <cfRule type="expression" dxfId="20" priority="20" stopIfTrue="1">
      <formula>AND(ISNUMBER($F17),$F17&lt;&gt;0)</formula>
    </cfRule>
  </conditionalFormatting>
  <conditionalFormatting sqref="H22:O22">
    <cfRule type="expression" dxfId="19" priority="18" stopIfTrue="1">
      <formula>AND(ISNUMBER($F21),$F21&lt;&gt;0)</formula>
    </cfRule>
  </conditionalFormatting>
  <conditionalFormatting sqref="H24:O24">
    <cfRule type="expression" dxfId="18" priority="17" stopIfTrue="1">
      <formula>AND(ISNUMBER($F23),$F23&lt;&gt;0)</formula>
    </cfRule>
  </conditionalFormatting>
  <conditionalFormatting sqref="H26:O26">
    <cfRule type="expression" dxfId="17" priority="16" stopIfTrue="1">
      <formula>AND(ISNUMBER($F25),$F25&lt;&gt;0)</formula>
    </cfRule>
  </conditionalFormatting>
  <conditionalFormatting sqref="H28:O28">
    <cfRule type="expression" dxfId="16" priority="15" stopIfTrue="1">
      <formula>AND(ISNUMBER($F27),$F27&lt;&gt;0)</formula>
    </cfRule>
  </conditionalFormatting>
  <conditionalFormatting sqref="H30:O30">
    <cfRule type="expression" dxfId="15" priority="14" stopIfTrue="1">
      <formula>AND(ISNUMBER($F29),$F29&lt;&gt;0)</formula>
    </cfRule>
  </conditionalFormatting>
  <conditionalFormatting sqref="H32:O32">
    <cfRule type="expression" dxfId="14" priority="13" stopIfTrue="1">
      <formula>AND(ISNUMBER($F31),$F31&lt;&gt;0)</formula>
    </cfRule>
  </conditionalFormatting>
  <conditionalFormatting sqref="H34:O34">
    <cfRule type="expression" dxfId="13" priority="12" stopIfTrue="1">
      <formula>AND(ISNUMBER($F33),$F33&lt;&gt;0)</formula>
    </cfRule>
  </conditionalFormatting>
  <conditionalFormatting sqref="H36:O36">
    <cfRule type="expression" dxfId="12" priority="11" stopIfTrue="1">
      <formula>AND(ISNUMBER($F35),$F35&lt;&gt;0)</formula>
    </cfRule>
  </conditionalFormatting>
  <conditionalFormatting sqref="H38:O38">
    <cfRule type="expression" dxfId="11" priority="10" stopIfTrue="1">
      <formula>AND(ISNUMBER($F37),$F37&lt;&gt;0)</formula>
    </cfRule>
  </conditionalFormatting>
  <conditionalFormatting sqref="I10">
    <cfRule type="expression" dxfId="10" priority="8" stopIfTrue="1">
      <formula>AND(ISNUMBER($F9),$F9&lt;&gt;0)</formula>
    </cfRule>
  </conditionalFormatting>
  <conditionalFormatting sqref="J10">
    <cfRule type="expression" dxfId="9" priority="7" stopIfTrue="1">
      <formula>AND(ISNUMBER($F9),$F9&lt;&gt;0)</formula>
    </cfRule>
  </conditionalFormatting>
  <conditionalFormatting sqref="H20:J20">
    <cfRule type="expression" dxfId="8" priority="6" stopIfTrue="1">
      <formula>AND(ISNUMBER($F19),$F19&lt;&gt;0)</formula>
    </cfRule>
  </conditionalFormatting>
  <conditionalFormatting sqref="H43:O43">
    <cfRule type="expression" dxfId="7" priority="5" stopIfTrue="1">
      <formula>H$64=0</formula>
    </cfRule>
  </conditionalFormatting>
  <conditionalFormatting sqref="H19:I19">
    <cfRule type="expression" dxfId="6" priority="4" stopIfTrue="1">
      <formula>H19&lt;&gt;0</formula>
    </cfRule>
  </conditionalFormatting>
  <conditionalFormatting sqref="H21:I21">
    <cfRule type="expression" dxfId="5" priority="3" stopIfTrue="1">
      <formula>H21&lt;&gt;0</formula>
    </cfRule>
  </conditionalFormatting>
  <conditionalFormatting sqref="H10">
    <cfRule type="expression" dxfId="4" priority="1" stopIfTrue="1">
      <formula>AND(ISNUMBER($F9),$F9&lt;&gt;0)</formula>
    </cfRule>
  </conditionalFormatting>
  <conditionalFormatting sqref="B8:F8 B6:F6 B14:F14 B12:F12 B10:F10 B20:F20 B18:F18 B16:F16 B26:F26 B24:F24 B22:F22 B28:F28 B34:F34 B32:F32 B30:F30 B38:F38 B36:F36">
    <cfRule type="expression" dxfId="3" priority="72" stopIfTrue="1">
      <formula>$K5=2</formula>
    </cfRule>
    <cfRule type="expression" dxfId="2" priority="73" stopIfTrue="1">
      <formula>AND($K5=1,#REF!&lt;&gt;"")</formula>
    </cfRule>
  </conditionalFormatting>
  <conditionalFormatting sqref="B7:F7 B5:F5 B13:F13 B11:F11 B9:F9 B19:F19 B17:F17 B15:F15 B25:F25 B23:F23 B21:F21 B27:F27 B33:F33 B31:F31 B29:F29 B37:F37 B35:F35">
    <cfRule type="expression" dxfId="1" priority="76" stopIfTrue="1">
      <formula>$K5=2</formula>
    </cfRule>
    <cfRule type="expression" dxfId="0" priority="77" stopIfTrue="1">
      <formula>AND($K5=1,#REF!&lt;&gt;"")</formula>
    </cfRule>
  </conditionalFormatting>
  <dataValidations disablePrompts="1" count="4">
    <dataValidation type="date" operator="greaterThan" allowBlank="1" showInputMessage="1" showErrorMessage="1" errorTitle="Erro" error="Digite somente datas." sqref="H4">
      <formula1>36526</formula1>
    </dataValidation>
    <dataValidation type="decimal" allowBlank="1" showErrorMessage="1" error="Porcentagem Acumulada &gt; 100%." sqref="H6:O6 H8:O8 H38:O38 H12:O12 H14:O14 H16:O16 H18:O18 H20:O20 H22:O22 H24:O24 H26:O26 H28:O28 H30:O30 H32:O32 H34:O34 H36:O36 H10:O10">
      <formula1>0</formula1>
      <formula2>CRONO.MaxParc</formula2>
    </dataValidation>
    <dataValidation type="whole" operator="greaterThan" allowBlank="1" showErrorMessage="1" sqref="H3">
      <formula1>0</formula1>
      <formula2>0</formula2>
    </dataValidation>
    <dataValidation allowBlank="1" showInputMessage="1" showErrorMessage="1" prompt="Preencha na célula de baixo. Se o acompanhamento for PLE, preencha no botão PREENCHIMENTO POR EVENTOS, acima." sqref="H5:O5 H7:O7 H9:O9 H11:O11 H13:O13 H15:O15 H17:O17 H19:O19 H21:O21 H23:O23 H25:O25 H27:O27 H29:O29 H31:O31 H33:O33 H35:O35 H37:O37"/>
  </dataValidations>
  <pageMargins left="0.511811024" right="0.511811024" top="0.78740157499999996" bottom="0.78740157499999996" header="0.31496062000000002" footer="0.3149606200000000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Original</vt:lpstr>
      <vt:lpstr>Editável</vt:lpstr>
      <vt:lpstr>Nossa</vt:lpstr>
      <vt:lpstr>Editável (2)</vt:lpstr>
      <vt:lpstr>Editável (3)</vt:lpstr>
      <vt:lpstr>COMPLETA</vt:lpstr>
      <vt:lpstr>COMPLETA (2)</vt:lpstr>
      <vt:lpstr>CRONOGRAMA</vt:lpstr>
      <vt:lpstr>CRONOGRAMA!Area_de_impressao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Lague</dc:creator>
  <cp:lastModifiedBy>Usuário do Windows</cp:lastModifiedBy>
  <cp:lastPrinted>2023-10-06T00:27:54Z</cp:lastPrinted>
  <dcterms:created xsi:type="dcterms:W3CDTF">2023-02-09T18:03:39Z</dcterms:created>
  <dcterms:modified xsi:type="dcterms:W3CDTF">2023-10-06T00:39:16Z</dcterms:modified>
</cp:coreProperties>
</file>